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Servidor de Rede\Desktop\NOVO PROCESSO CRECHE CAZUZA  PINHEIRO RAMOS\ARQUIVOS ABERTOS\ARQUIVOS ABERTOS\"/>
    </mc:Choice>
  </mc:AlternateContent>
  <xr:revisionPtr revIDLastSave="0" documentId="13_ncr:1_{075007AE-DCA1-4A33-9603-65F4B0DCCF45}" xr6:coauthVersionLast="45" xr6:coauthVersionMax="45" xr10:uidLastSave="{00000000-0000-0000-0000-000000000000}"/>
  <bookViews>
    <workbookView xWindow="-120" yWindow="-120" windowWidth="20730" windowHeight="11160" tabRatio="899" xr2:uid="{00000000-000D-0000-FFFF-FFFF00000000}"/>
  </bookViews>
  <sheets>
    <sheet name="TIPO 1 - 220V_SAPATAS" sheetId="160" r:id="rId1"/>
    <sheet name="cronograma padrão tipo 1" sheetId="155" r:id="rId2"/>
  </sheets>
  <definedNames>
    <definedName name="_Fill" localSheetId="0" hidden="1">#REF!</definedName>
    <definedName name="_Fill" hidden="1">#REF!</definedName>
    <definedName name="_xlnm._FilterDatabase" localSheetId="0" hidden="1">'TIPO 1 - 220V_SAPATAS'!$B$12:$I$611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ACRE" localSheetId="0" hidden="1">#REF!</definedName>
    <definedName name="ACRE" hidden="1">#REF!</definedName>
    <definedName name="ademir" hidden="1">{#N/A,#N/A,FALSE,"Cronograma";#N/A,#N/A,FALSE,"Cronogr. 2"}</definedName>
    <definedName name="_xlnm.Print_Area" localSheetId="1">'cronograma padrão tipo 1'!$A$1:$N$95</definedName>
    <definedName name="_xlnm.Print_Area" localSheetId="0">'TIPO 1 - 220V_SAPATAS'!$A$1:$I$612</definedName>
    <definedName name="bosta" hidden="1">{#N/A,#N/A,FALSE,"Cronograma";#N/A,#N/A,FALSE,"Cronogr. 2"}</definedName>
    <definedName name="CA´L" hidden="1">{#N/A,#N/A,FALSE,"Cronograma";#N/A,#N/A,FALSE,"Cronogr. 2"}</definedName>
    <definedName name="concorrentes" hidden="1">{#N/A,#N/A,FALSE,"Cronograma";#N/A,#N/A,FALSE,"Cronogr. 2"}</definedName>
    <definedName name="Popular" hidden="1">{#N/A,#N/A,FALSE,"Cronograma";#N/A,#N/A,FALSE,"Cronogr. 2"}</definedName>
    <definedName name="rio" hidden="1">{#N/A,#N/A,FALSE,"Cronograma";#N/A,#N/A,FALSE,"Cronogr. 2"}</definedName>
    <definedName name="SINAPI_AC" localSheetId="0" hidden="1">#REF!</definedName>
    <definedName name="SINAPI_AC" hidden="1">#REF!</definedName>
    <definedName name="ss" hidden="1">{#N/A,#N/A,FALSE,"Cronograma";#N/A,#N/A,FALSE,"Cronogr. 2"}</definedName>
    <definedName name="_xlnm.Print_Titles" localSheetId="0">'TIPO 1 - 220V_SAPATAS'!$1:$12</definedName>
    <definedName name="wrn.Cronograma." hidden="1">{#N/A,#N/A,FALSE,"Cronograma";#N/A,#N/A,FALSE,"Cronogr. 2"}</definedName>
    <definedName name="wrn.GERAL." hidden="1">{#N/A,#N/A,FALSE,"ET-CAPA";#N/A,#N/A,FALSE,"ET-PAG1";#N/A,#N/A,FALSE,"ET-PAG2";#N/A,#N/A,FALSE,"ET-PAG3";#N/A,#N/A,FALSE,"ET-PAG4";#N/A,#N/A,FALSE,"ET-PAG5"}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9" i="155" l="1"/>
  <c r="I611" i="160" l="1"/>
  <c r="I176" i="160" l="1"/>
  <c r="I103" i="160"/>
  <c r="I96" i="160"/>
  <c r="I70" i="160"/>
  <c r="I608" i="160"/>
  <c r="I607" i="160"/>
  <c r="I603" i="160"/>
  <c r="I602" i="160"/>
  <c r="I601" i="160"/>
  <c r="I600" i="160"/>
  <c r="I599" i="160"/>
  <c r="I598" i="160"/>
  <c r="I597" i="160"/>
  <c r="I596" i="160"/>
  <c r="I595" i="160"/>
  <c r="I594" i="160"/>
  <c r="I593" i="160"/>
  <c r="I592" i="160"/>
  <c r="I591" i="160"/>
  <c r="I590" i="160"/>
  <c r="I589" i="160"/>
  <c r="I588" i="160"/>
  <c r="I587" i="160"/>
  <c r="I586" i="160"/>
  <c r="I585" i="160"/>
  <c r="I584" i="160"/>
  <c r="I583" i="160"/>
  <c r="I578" i="160"/>
  <c r="I577" i="160"/>
  <c r="I576" i="160"/>
  <c r="I575" i="160"/>
  <c r="I574" i="160"/>
  <c r="I573" i="160"/>
  <c r="I572" i="160"/>
  <c r="I571" i="160"/>
  <c r="I570" i="160"/>
  <c r="I569" i="160"/>
  <c r="I568" i="160"/>
  <c r="I567" i="160"/>
  <c r="I564" i="160"/>
  <c r="I563" i="160"/>
  <c r="I562" i="160"/>
  <c r="I561" i="160"/>
  <c r="I560" i="160"/>
  <c r="I559" i="160"/>
  <c r="I555" i="160"/>
  <c r="I554" i="160"/>
  <c r="I553" i="160"/>
  <c r="I552" i="160"/>
  <c r="I551" i="160"/>
  <c r="I550" i="160"/>
  <c r="I549" i="160"/>
  <c r="I548" i="160"/>
  <c r="I547" i="160"/>
  <c r="I546" i="160"/>
  <c r="I545" i="160"/>
  <c r="I544" i="160"/>
  <c r="I543" i="160"/>
  <c r="I542" i="160"/>
  <c r="I541" i="160"/>
  <c r="I540" i="160"/>
  <c r="I539" i="160"/>
  <c r="I538" i="160"/>
  <c r="I537" i="160"/>
  <c r="I536" i="160"/>
  <c r="I535" i="160"/>
  <c r="I534" i="160"/>
  <c r="I533" i="160"/>
  <c r="I532" i="160"/>
  <c r="I531" i="160"/>
  <c r="I530" i="160"/>
  <c r="I529" i="160"/>
  <c r="I528" i="160"/>
  <c r="I523" i="160"/>
  <c r="I522" i="160"/>
  <c r="I521" i="160"/>
  <c r="I520" i="160"/>
  <c r="I516" i="160"/>
  <c r="I515" i="160"/>
  <c r="I514" i="160"/>
  <c r="I513" i="160"/>
  <c r="I512" i="160"/>
  <c r="I511" i="160"/>
  <c r="I510" i="160"/>
  <c r="I509" i="160"/>
  <c r="I508" i="160"/>
  <c r="I507" i="160"/>
  <c r="I506" i="160"/>
  <c r="I505" i="160"/>
  <c r="I504" i="160"/>
  <c r="I503" i="160"/>
  <c r="I502" i="160"/>
  <c r="I501" i="160"/>
  <c r="I500" i="160"/>
  <c r="I499" i="160"/>
  <c r="I498" i="160"/>
  <c r="I497" i="160"/>
  <c r="I496" i="160"/>
  <c r="I495" i="160"/>
  <c r="I494" i="160"/>
  <c r="I493" i="160"/>
  <c r="I492" i="160"/>
  <c r="I491" i="160"/>
  <c r="I490" i="160"/>
  <c r="I489" i="160"/>
  <c r="I488" i="160"/>
  <c r="I487" i="160"/>
  <c r="I486" i="160"/>
  <c r="I485" i="160"/>
  <c r="I484" i="160"/>
  <c r="I483" i="160"/>
  <c r="I482" i="160"/>
  <c r="I481" i="160"/>
  <c r="I480" i="160"/>
  <c r="I479" i="160"/>
  <c r="I478" i="160"/>
  <c r="I477" i="160"/>
  <c r="I476" i="160"/>
  <c r="I475" i="160"/>
  <c r="I474" i="160"/>
  <c r="I473" i="160"/>
  <c r="I472" i="160"/>
  <c r="I471" i="160"/>
  <c r="I470" i="160"/>
  <c r="I469" i="160"/>
  <c r="I468" i="160"/>
  <c r="I467" i="160"/>
  <c r="I466" i="160"/>
  <c r="I465" i="160"/>
  <c r="I464" i="160"/>
  <c r="I463" i="160"/>
  <c r="I462" i="160"/>
  <c r="I461" i="160"/>
  <c r="I460" i="160"/>
  <c r="I459" i="160"/>
  <c r="I458" i="160"/>
  <c r="I457" i="160"/>
  <c r="I456" i="160"/>
  <c r="I455" i="160"/>
  <c r="I454" i="160"/>
  <c r="I453" i="160"/>
  <c r="I448" i="160"/>
  <c r="I447" i="160"/>
  <c r="I446" i="160"/>
  <c r="I445" i="160"/>
  <c r="I444" i="160"/>
  <c r="I443" i="160"/>
  <c r="I442" i="160"/>
  <c r="I441" i="160"/>
  <c r="I440" i="160"/>
  <c r="I439" i="160"/>
  <c r="I438" i="160"/>
  <c r="I437" i="160"/>
  <c r="I436" i="160"/>
  <c r="I435" i="160"/>
  <c r="I434" i="160"/>
  <c r="I433" i="160"/>
  <c r="I432" i="160"/>
  <c r="I431" i="160"/>
  <c r="I430" i="160"/>
  <c r="I429" i="160"/>
  <c r="I428" i="160"/>
  <c r="I427" i="160"/>
  <c r="I426" i="160"/>
  <c r="I425" i="160"/>
  <c r="I422" i="160"/>
  <c r="I421" i="160"/>
  <c r="I420" i="160"/>
  <c r="I419" i="160"/>
  <c r="I418" i="160"/>
  <c r="I417" i="160"/>
  <c r="I416" i="160"/>
  <c r="I415" i="160"/>
  <c r="I414" i="160"/>
  <c r="I413" i="160"/>
  <c r="I412" i="160"/>
  <c r="I408" i="160"/>
  <c r="I407" i="160"/>
  <c r="I406" i="160"/>
  <c r="I405" i="160"/>
  <c r="I404" i="160"/>
  <c r="I403" i="160"/>
  <c r="I402" i="160"/>
  <c r="I401" i="160"/>
  <c r="I400" i="160"/>
  <c r="I399" i="160"/>
  <c r="I398" i="160"/>
  <c r="I397" i="160"/>
  <c r="I396" i="160"/>
  <c r="I395" i="160"/>
  <c r="I394" i="160"/>
  <c r="I393" i="160"/>
  <c r="I392" i="160"/>
  <c r="I391" i="160"/>
  <c r="I390" i="160"/>
  <c r="I389" i="160"/>
  <c r="I388" i="160"/>
  <c r="I387" i="160"/>
  <c r="I386" i="160"/>
  <c r="I385" i="160"/>
  <c r="I384" i="160"/>
  <c r="I383" i="160"/>
  <c r="I382" i="160"/>
  <c r="I381" i="160"/>
  <c r="I380" i="160"/>
  <c r="I379" i="160"/>
  <c r="I375" i="160"/>
  <c r="I374" i="160"/>
  <c r="I373" i="160"/>
  <c r="I372" i="160"/>
  <c r="I371" i="160"/>
  <c r="I370" i="160"/>
  <c r="I369" i="160"/>
  <c r="I368" i="160"/>
  <c r="I367" i="160"/>
  <c r="I366" i="160"/>
  <c r="I365" i="160"/>
  <c r="I364" i="160"/>
  <c r="I363" i="160"/>
  <c r="I362" i="160"/>
  <c r="I361" i="160"/>
  <c r="I360" i="160"/>
  <c r="I359" i="160"/>
  <c r="I358" i="160"/>
  <c r="I357" i="160"/>
  <c r="I356" i="160"/>
  <c r="I355" i="160"/>
  <c r="I354" i="160"/>
  <c r="I353" i="160"/>
  <c r="I352" i="160"/>
  <c r="I351" i="160"/>
  <c r="I350" i="160"/>
  <c r="I349" i="160"/>
  <c r="I348" i="160"/>
  <c r="I347" i="160"/>
  <c r="I346" i="160"/>
  <c r="I345" i="160"/>
  <c r="I344" i="160"/>
  <c r="I343" i="160"/>
  <c r="I342" i="160"/>
  <c r="I341" i="160"/>
  <c r="I340" i="160"/>
  <c r="I339" i="160"/>
  <c r="I338" i="160"/>
  <c r="I337" i="160"/>
  <c r="I336" i="160"/>
  <c r="I335" i="160"/>
  <c r="I334" i="160"/>
  <c r="I331" i="160"/>
  <c r="I330" i="160"/>
  <c r="I329" i="160"/>
  <c r="I328" i="160"/>
  <c r="I327" i="160"/>
  <c r="I326" i="160"/>
  <c r="I325" i="160"/>
  <c r="I324" i="160"/>
  <c r="I323" i="160"/>
  <c r="I318" i="160"/>
  <c r="I317" i="160"/>
  <c r="I316" i="160"/>
  <c r="I315" i="160"/>
  <c r="I314" i="160"/>
  <c r="I313" i="160"/>
  <c r="I312" i="160"/>
  <c r="I311" i="160"/>
  <c r="I310" i="160"/>
  <c r="I309" i="160"/>
  <c r="I308" i="160"/>
  <c r="I307" i="160"/>
  <c r="I306" i="160"/>
  <c r="I305" i="160"/>
  <c r="I304" i="160"/>
  <c r="I303" i="160"/>
  <c r="I302" i="160"/>
  <c r="I301" i="160"/>
  <c r="I300" i="160"/>
  <c r="I299" i="160"/>
  <c r="I298" i="160"/>
  <c r="I297" i="160"/>
  <c r="I296" i="160"/>
  <c r="I295" i="160"/>
  <c r="I294" i="160"/>
  <c r="I293" i="160"/>
  <c r="I292" i="160"/>
  <c r="I291" i="160"/>
  <c r="I290" i="160"/>
  <c r="I289" i="160"/>
  <c r="I288" i="160"/>
  <c r="I287" i="160"/>
  <c r="I286" i="160"/>
  <c r="I285" i="160"/>
  <c r="I284" i="160"/>
  <c r="I283" i="160"/>
  <c r="I282" i="160"/>
  <c r="I281" i="160"/>
  <c r="I280" i="160"/>
  <c r="I279" i="160"/>
  <c r="I278" i="160"/>
  <c r="I277" i="160"/>
  <c r="I276" i="160"/>
  <c r="I275" i="160"/>
  <c r="I274" i="160"/>
  <c r="I273" i="160"/>
  <c r="I272" i="160"/>
  <c r="I271" i="160"/>
  <c r="I270" i="160"/>
  <c r="I269" i="160"/>
  <c r="I268" i="160"/>
  <c r="I267" i="160"/>
  <c r="I266" i="160"/>
  <c r="I265" i="160"/>
  <c r="I264" i="160"/>
  <c r="I263" i="160"/>
  <c r="I262" i="160"/>
  <c r="I261" i="160"/>
  <c r="I260" i="160"/>
  <c r="I259" i="160"/>
  <c r="I258" i="160"/>
  <c r="I257" i="160"/>
  <c r="I256" i="160"/>
  <c r="I255" i="160"/>
  <c r="I254" i="160"/>
  <c r="I253" i="160"/>
  <c r="I252" i="160"/>
  <c r="I251" i="160"/>
  <c r="I250" i="160"/>
  <c r="I249" i="160"/>
  <c r="I248" i="160"/>
  <c r="I243" i="160"/>
  <c r="I242" i="160"/>
  <c r="I241" i="160"/>
  <c r="I240" i="160"/>
  <c r="I239" i="160"/>
  <c r="I238" i="160"/>
  <c r="I237" i="160"/>
  <c r="I236" i="160"/>
  <c r="I235" i="160"/>
  <c r="I231" i="160"/>
  <c r="I230" i="160"/>
  <c r="I229" i="160"/>
  <c r="I228" i="160"/>
  <c r="I227" i="160"/>
  <c r="I226" i="160"/>
  <c r="I225" i="160"/>
  <c r="I224" i="160"/>
  <c r="I223" i="160"/>
  <c r="I222" i="160"/>
  <c r="I221" i="160"/>
  <c r="I220" i="160"/>
  <c r="I219" i="160"/>
  <c r="I218" i="160"/>
  <c r="I217" i="160"/>
  <c r="I216" i="160"/>
  <c r="I215" i="160"/>
  <c r="I214" i="160"/>
  <c r="I213" i="160"/>
  <c r="I212" i="160"/>
  <c r="I211" i="160"/>
  <c r="I206" i="160"/>
  <c r="I205" i="160"/>
  <c r="I204" i="160"/>
  <c r="I203" i="160"/>
  <c r="I202" i="160"/>
  <c r="I201" i="160"/>
  <c r="I200" i="160"/>
  <c r="I199" i="160"/>
  <c r="I198" i="160"/>
  <c r="I197" i="160"/>
  <c r="I196" i="160"/>
  <c r="I192" i="160"/>
  <c r="I191" i="160"/>
  <c r="I187" i="160"/>
  <c r="I186" i="160"/>
  <c r="I185" i="160"/>
  <c r="I184" i="160"/>
  <c r="I183" i="160"/>
  <c r="I182" i="160"/>
  <c r="I181" i="160"/>
  <c r="I180" i="160"/>
  <c r="I175" i="160"/>
  <c r="I174" i="160"/>
  <c r="I173" i="160"/>
  <c r="I172" i="160"/>
  <c r="I171" i="160"/>
  <c r="I170" i="160"/>
  <c r="I169" i="160"/>
  <c r="I168" i="160"/>
  <c r="I167" i="160"/>
  <c r="I166" i="160"/>
  <c r="I165" i="160"/>
  <c r="I164" i="160"/>
  <c r="I163" i="160"/>
  <c r="I162" i="160"/>
  <c r="I161" i="160"/>
  <c r="I160" i="160"/>
  <c r="I159" i="160"/>
  <c r="I158" i="160"/>
  <c r="I157" i="160"/>
  <c r="I156" i="160"/>
  <c r="I155" i="160"/>
  <c r="I154" i="160"/>
  <c r="I153" i="160"/>
  <c r="I152" i="160"/>
  <c r="I151" i="160"/>
  <c r="I150" i="160"/>
  <c r="I149" i="160"/>
  <c r="I148" i="160"/>
  <c r="I147" i="160"/>
  <c r="I146" i="160"/>
  <c r="I145" i="160"/>
  <c r="I144" i="160"/>
  <c r="I143" i="160"/>
  <c r="I142" i="160"/>
  <c r="I141" i="160"/>
  <c r="I140" i="160"/>
  <c r="I139" i="160"/>
  <c r="I138" i="160"/>
  <c r="I137" i="160"/>
  <c r="I136" i="160"/>
  <c r="I135" i="160"/>
  <c r="I134" i="160"/>
  <c r="I133" i="160"/>
  <c r="I132" i="160"/>
  <c r="I131" i="160"/>
  <c r="I130" i="160"/>
  <c r="I129" i="160"/>
  <c r="I128" i="160"/>
  <c r="I127" i="160"/>
  <c r="I126" i="160"/>
  <c r="I122" i="160"/>
  <c r="I121" i="160"/>
  <c r="I120" i="160"/>
  <c r="I119" i="160"/>
  <c r="I118" i="160"/>
  <c r="I117" i="160"/>
  <c r="I116" i="160"/>
  <c r="I115" i="160"/>
  <c r="I114" i="160"/>
  <c r="I113" i="160"/>
  <c r="I112" i="160"/>
  <c r="I111" i="160"/>
  <c r="I106" i="160"/>
  <c r="I105" i="160"/>
  <c r="I104" i="160"/>
  <c r="I102" i="160"/>
  <c r="I101" i="160"/>
  <c r="I100" i="160"/>
  <c r="I99" i="160"/>
  <c r="I98" i="160"/>
  <c r="I97" i="160"/>
  <c r="I94" i="160"/>
  <c r="I93" i="160"/>
  <c r="I92" i="160"/>
  <c r="I91" i="160"/>
  <c r="I90" i="160"/>
  <c r="I89" i="160"/>
  <c r="I88" i="160"/>
  <c r="I87" i="160"/>
  <c r="I86" i="160"/>
  <c r="I85" i="160"/>
  <c r="I84" i="160"/>
  <c r="I83" i="160"/>
  <c r="I82" i="160"/>
  <c r="I81" i="160"/>
  <c r="I76" i="160"/>
  <c r="I75" i="160"/>
  <c r="I74" i="160"/>
  <c r="I73" i="160"/>
  <c r="I72" i="160"/>
  <c r="I71" i="160"/>
  <c r="I69" i="160"/>
  <c r="I68" i="160"/>
  <c r="I67" i="160"/>
  <c r="I66" i="160"/>
  <c r="I64" i="160"/>
  <c r="I63" i="160"/>
  <c r="I62" i="160"/>
  <c r="I61" i="160"/>
  <c r="I60" i="160"/>
  <c r="I59" i="160"/>
  <c r="I58" i="160"/>
  <c r="I57" i="160"/>
  <c r="I56" i="160"/>
  <c r="I55" i="160"/>
  <c r="I54" i="160"/>
  <c r="I53" i="160"/>
  <c r="I52" i="160"/>
  <c r="I51" i="160"/>
  <c r="I50" i="160"/>
  <c r="I49" i="160"/>
  <c r="I48" i="160"/>
  <c r="I47" i="160"/>
  <c r="I46" i="160"/>
  <c r="I45" i="160"/>
  <c r="I44" i="160"/>
  <c r="I43" i="160"/>
  <c r="I42" i="160"/>
  <c r="I41" i="160"/>
  <c r="I40" i="160"/>
  <c r="I39" i="160"/>
  <c r="I33" i="160"/>
  <c r="I32" i="160"/>
  <c r="I31" i="160"/>
  <c r="I30" i="160"/>
  <c r="I29" i="160"/>
  <c r="I28" i="160"/>
  <c r="I27" i="160"/>
  <c r="I26" i="160"/>
  <c r="I25" i="160"/>
  <c r="I24" i="160"/>
  <c r="I23" i="160"/>
  <c r="I18" i="160"/>
  <c r="I17" i="160"/>
  <c r="I34" i="160"/>
  <c r="I582" i="160"/>
  <c r="I580" i="160"/>
  <c r="I579" i="160"/>
  <c r="I322" i="160"/>
  <c r="I95" i="160"/>
  <c r="I77" i="160"/>
  <c r="I65" i="160"/>
  <c r="K9" i="160"/>
  <c r="I190" i="160" l="1"/>
  <c r="C26" i="155" s="1"/>
  <c r="D26" i="155" s="1"/>
  <c r="I606" i="160"/>
  <c r="C58" i="155" s="1"/>
  <c r="I21" i="160"/>
  <c r="C14" i="155" s="1"/>
  <c r="D14" i="155" s="1"/>
  <c r="I179" i="160"/>
  <c r="C24" i="155" s="1"/>
  <c r="D24" i="155" s="1"/>
  <c r="I16" i="160"/>
  <c r="I566" i="160"/>
  <c r="C54" i="155" s="1"/>
  <c r="D54" i="155" s="1"/>
  <c r="I209" i="160"/>
  <c r="C30" i="155" s="1"/>
  <c r="D30" i="155" s="1"/>
  <c r="I378" i="160"/>
  <c r="C40" i="155" s="1"/>
  <c r="D40" i="155" s="1"/>
  <c r="I581" i="160"/>
  <c r="C56" i="155" s="1"/>
  <c r="D56" i="155" s="1"/>
  <c r="I109" i="160"/>
  <c r="C20" i="155" s="1"/>
  <c r="D20" i="155" s="1"/>
  <c r="I124" i="160"/>
  <c r="C22" i="155" s="1"/>
  <c r="D22" i="155" s="1"/>
  <c r="I195" i="160"/>
  <c r="C28" i="155" s="1"/>
  <c r="D28" i="155" s="1"/>
  <c r="I234" i="160"/>
  <c r="C32" i="155" s="1"/>
  <c r="D32" i="155" s="1"/>
  <c r="I424" i="160"/>
  <c r="C44" i="155" s="1"/>
  <c r="D44" i="155" s="1"/>
  <c r="I451" i="160"/>
  <c r="C46" i="155" s="1"/>
  <c r="I519" i="160"/>
  <c r="C48" i="155" s="1"/>
  <c r="D48" i="155" s="1"/>
  <c r="I526" i="160"/>
  <c r="C50" i="155" s="1"/>
  <c r="D50" i="155" s="1"/>
  <c r="I558" i="160"/>
  <c r="C52" i="155" s="1"/>
  <c r="D52" i="155" s="1"/>
  <c r="I321" i="160"/>
  <c r="C36" i="155" s="1"/>
  <c r="D36" i="155" s="1"/>
  <c r="I37" i="160"/>
  <c r="C16" i="155" s="1"/>
  <c r="D16" i="155" s="1"/>
  <c r="I79" i="160"/>
  <c r="C18" i="155" s="1"/>
  <c r="D18" i="155" s="1"/>
  <c r="I246" i="160"/>
  <c r="C34" i="155" s="1"/>
  <c r="I333" i="160"/>
  <c r="C38" i="155" s="1"/>
  <c r="D38" i="155" s="1"/>
  <c r="I411" i="160"/>
  <c r="C42" i="155" s="1"/>
  <c r="D42" i="155" s="1"/>
  <c r="G27" i="155"/>
  <c r="O26" i="155" s="1"/>
  <c r="P26" i="155" s="1"/>
  <c r="D58" i="155" l="1"/>
  <c r="M59" i="155"/>
  <c r="N59" i="155"/>
  <c r="D46" i="155"/>
  <c r="D34" i="155"/>
  <c r="M47" i="155"/>
  <c r="C12" i="155"/>
  <c r="C60" i="155" s="1"/>
  <c r="I14" i="160"/>
  <c r="J23" i="155"/>
  <c r="H47" i="155"/>
  <c r="K31" i="155"/>
  <c r="H23" i="155"/>
  <c r="L31" i="155"/>
  <c r="G25" i="155"/>
  <c r="L37" i="155"/>
  <c r="E15" i="155"/>
  <c r="M37" i="155"/>
  <c r="J45" i="155"/>
  <c r="H35" i="155"/>
  <c r="M49" i="155"/>
  <c r="F15" i="155"/>
  <c r="K23" i="155"/>
  <c r="H31" i="155"/>
  <c r="K39" i="155"/>
  <c r="K47" i="155"/>
  <c r="H21" i="155"/>
  <c r="L23" i="155"/>
  <c r="J31" i="155"/>
  <c r="I37" i="155"/>
  <c r="L39" i="155"/>
  <c r="L47" i="155"/>
  <c r="L35" i="155"/>
  <c r="N53" i="155"/>
  <c r="O52" i="155" s="1"/>
  <c r="P52" i="155" s="1"/>
  <c r="I29" i="155"/>
  <c r="L43" i="155"/>
  <c r="L55" i="155"/>
  <c r="L29" i="155"/>
  <c r="H39" i="155"/>
  <c r="K41" i="155"/>
  <c r="J25" i="155"/>
  <c r="M29" i="155"/>
  <c r="J37" i="155"/>
  <c r="J39" i="155"/>
  <c r="I43" i="155"/>
  <c r="I47" i="155"/>
  <c r="I49" i="155"/>
  <c r="I25" i="155"/>
  <c r="I21" i="155"/>
  <c r="I35" i="155"/>
  <c r="M35" i="155"/>
  <c r="K45" i="155"/>
  <c r="F55" i="155"/>
  <c r="M55" i="155"/>
  <c r="F19" i="155"/>
  <c r="J35" i="155"/>
  <c r="H45" i="155"/>
  <c r="L45" i="155"/>
  <c r="G55" i="155"/>
  <c r="N55" i="155"/>
  <c r="G21" i="155"/>
  <c r="H25" i="155"/>
  <c r="H29" i="155"/>
  <c r="L33" i="155"/>
  <c r="K35" i="155"/>
  <c r="L41" i="155"/>
  <c r="I45" i="155"/>
  <c r="M45" i="155"/>
  <c r="M51" i="155"/>
  <c r="K55" i="155"/>
  <c r="M57" i="155"/>
  <c r="G19" i="155"/>
  <c r="M33" i="155"/>
  <c r="N51" i="155"/>
  <c r="E57" i="155"/>
  <c r="N57" i="155"/>
  <c r="F17" i="155"/>
  <c r="H19" i="155"/>
  <c r="J29" i="155"/>
  <c r="N33" i="155"/>
  <c r="M41" i="155"/>
  <c r="M43" i="155"/>
  <c r="K51" i="155"/>
  <c r="F57" i="155"/>
  <c r="G17" i="155"/>
  <c r="I23" i="155"/>
  <c r="K29" i="155"/>
  <c r="I31" i="155"/>
  <c r="K33" i="155"/>
  <c r="K37" i="155"/>
  <c r="I39" i="155"/>
  <c r="J41" i="155"/>
  <c r="H43" i="155"/>
  <c r="J47" i="155"/>
  <c r="N47" i="155"/>
  <c r="L51" i="155"/>
  <c r="L57" i="155"/>
  <c r="G62" i="155" l="1"/>
  <c r="G63" i="155" s="1"/>
  <c r="I62" i="155"/>
  <c r="I63" i="155" s="1"/>
  <c r="N62" i="155"/>
  <c r="N63" i="155" s="1"/>
  <c r="L62" i="155"/>
  <c r="L63" i="155" s="1"/>
  <c r="K62" i="155"/>
  <c r="K63" i="155" s="1"/>
  <c r="H62" i="155"/>
  <c r="H63" i="155" s="1"/>
  <c r="M62" i="155"/>
  <c r="M63" i="155" s="1"/>
  <c r="F62" i="155"/>
  <c r="F63" i="155" s="1"/>
  <c r="J62" i="155"/>
  <c r="J63" i="155" s="1"/>
  <c r="O40" i="155"/>
  <c r="P40" i="155" s="1"/>
  <c r="O48" i="155"/>
  <c r="P48" i="155" s="1"/>
  <c r="D12" i="155"/>
  <c r="D60" i="155" s="1"/>
  <c r="O16" i="155"/>
  <c r="P16" i="155" s="1"/>
  <c r="O58" i="155"/>
  <c r="P58" i="155" s="1"/>
  <c r="O56" i="155"/>
  <c r="P56" i="155" s="1"/>
  <c r="O54" i="155"/>
  <c r="P54" i="155" s="1"/>
  <c r="O50" i="155"/>
  <c r="P50" i="155" s="1"/>
  <c r="O46" i="155"/>
  <c r="P46" i="155" s="1"/>
  <c r="O44" i="155"/>
  <c r="P44" i="155" s="1"/>
  <c r="O42" i="155"/>
  <c r="P42" i="155" s="1"/>
  <c r="O38" i="155"/>
  <c r="P38" i="155" s="1"/>
  <c r="O36" i="155"/>
  <c r="P36" i="155" s="1"/>
  <c r="O34" i="155"/>
  <c r="P34" i="155" s="1"/>
  <c r="O32" i="155"/>
  <c r="P32" i="155" s="1"/>
  <c r="O30" i="155"/>
  <c r="P30" i="155" s="1"/>
  <c r="O28" i="155"/>
  <c r="P28" i="155" s="1"/>
  <c r="O24" i="155"/>
  <c r="P24" i="155" s="1"/>
  <c r="O22" i="155"/>
  <c r="P22" i="155" s="1"/>
  <c r="O20" i="155"/>
  <c r="P20" i="155" s="1"/>
  <c r="O18" i="155"/>
  <c r="P18" i="155" s="1"/>
  <c r="O14" i="155"/>
  <c r="P14" i="155" s="1"/>
  <c r="E13" i="155"/>
  <c r="E62" i="155" s="1"/>
  <c r="E64" i="155" l="1"/>
  <c r="E63" i="155"/>
  <c r="O12" i="155"/>
  <c r="O59" i="155" s="1"/>
  <c r="E65" i="155" l="1"/>
  <c r="F64" i="155"/>
  <c r="P12" i="155"/>
  <c r="F65" i="155" l="1"/>
  <c r="G64" i="155"/>
  <c r="G65" i="155" l="1"/>
  <c r="H64" i="155"/>
  <c r="H65" i="155" l="1"/>
  <c r="I64" i="155"/>
  <c r="I65" i="155" l="1"/>
  <c r="J64" i="155"/>
  <c r="J65" i="155" l="1"/>
  <c r="K64" i="155"/>
  <c r="K65" i="155" l="1"/>
  <c r="L64" i="155"/>
  <c r="L65" i="155" l="1"/>
  <c r="M64" i="155"/>
  <c r="M65" i="155" l="1"/>
  <c r="N64" i="155"/>
  <c r="N65" i="155" s="1"/>
</calcChain>
</file>

<file path=xl/sharedStrings.xml><?xml version="1.0" encoding="utf-8"?>
<sst xmlns="http://schemas.openxmlformats.org/spreadsheetml/2006/main" count="2223" uniqueCount="1165">
  <si>
    <t>C4623</t>
  </si>
  <si>
    <t>11.1</t>
  </si>
  <si>
    <t>11.4</t>
  </si>
  <si>
    <t>MERCADO</t>
  </si>
  <si>
    <t xml:space="preserve">PINTURA </t>
  </si>
  <si>
    <t>12.1</t>
  </si>
  <si>
    <t>12.2</t>
  </si>
  <si>
    <t>13.2</t>
  </si>
  <si>
    <t>14.1</t>
  </si>
  <si>
    <t>TUBULAÇÕES E CONEXÕES DE PVC RÍGIDO</t>
  </si>
  <si>
    <t>14.2</t>
  </si>
  <si>
    <t>DRENAGEM DE ÁGUAS PLUVIAIS</t>
  </si>
  <si>
    <t>ACESSÓRIOS</t>
  </si>
  <si>
    <t>17.1</t>
  </si>
  <si>
    <t xml:space="preserve">LOUÇAS E METAIS </t>
  </si>
  <si>
    <t>SISTEMA DE PROTEÇÃO CONTRA DESCARGAS ATMOSFÉRICAS (SPDA)</t>
  </si>
  <si>
    <t>20.1</t>
  </si>
  <si>
    <t>21.1</t>
  </si>
  <si>
    <t>SERVIÇOS FINAIS</t>
  </si>
  <si>
    <t>6.5</t>
  </si>
  <si>
    <t>VIDROS</t>
  </si>
  <si>
    <t>11.3</t>
  </si>
  <si>
    <t>13.1</t>
  </si>
  <si>
    <t>CENTRO DE DISTRIBUIÇÃO</t>
  </si>
  <si>
    <t>ELETRODUTOS E ACESSÓRIOS</t>
  </si>
  <si>
    <t xml:space="preserve">INSTALAÇÃO HIDRÁULICA </t>
  </si>
  <si>
    <t>TUBULAÇÕES E CONEXÕES DE PVC</t>
  </si>
  <si>
    <t xml:space="preserve">INSTALAÇÃO SANITÁRIA </t>
  </si>
  <si>
    <t>15.1</t>
  </si>
  <si>
    <t>15.2</t>
  </si>
  <si>
    <t>15.3</t>
  </si>
  <si>
    <t>15.5</t>
  </si>
  <si>
    <t>15.6</t>
  </si>
  <si>
    <t>15.7</t>
  </si>
  <si>
    <t>15.8</t>
  </si>
  <si>
    <t>15.9</t>
  </si>
  <si>
    <t>15.10</t>
  </si>
  <si>
    <t>17.2</t>
  </si>
  <si>
    <t>17.3</t>
  </si>
  <si>
    <t xml:space="preserve">Planilha Orçamentária </t>
  </si>
  <si>
    <t>ITEM</t>
  </si>
  <si>
    <t>CÓDIGO</t>
  </si>
  <si>
    <t>FONTE</t>
  </si>
  <si>
    <t>DESCRIÇÃO DOS SERVIÇOS</t>
  </si>
  <si>
    <t>QUANT.</t>
  </si>
  <si>
    <t>VALOR (R$)</t>
  </si>
  <si>
    <t>1.1</t>
  </si>
  <si>
    <t>un</t>
  </si>
  <si>
    <t>2.1</t>
  </si>
  <si>
    <t>3.1</t>
  </si>
  <si>
    <t>m³</t>
  </si>
  <si>
    <t>4.1</t>
  </si>
  <si>
    <t>m²</t>
  </si>
  <si>
    <t>4.2</t>
  </si>
  <si>
    <t>4.3</t>
  </si>
  <si>
    <t>5.1</t>
  </si>
  <si>
    <t xml:space="preserve">Regularização e compactação do fundo de valas </t>
  </si>
  <si>
    <t xml:space="preserve">Reaterro apiloado de vala com material da obra  </t>
  </si>
  <si>
    <t>5.2</t>
  </si>
  <si>
    <t>kg</t>
  </si>
  <si>
    <t>6.1</t>
  </si>
  <si>
    <t>m</t>
  </si>
  <si>
    <t>3.2</t>
  </si>
  <si>
    <t>7.1</t>
  </si>
  <si>
    <t>7.2</t>
  </si>
  <si>
    <t>8.1</t>
  </si>
  <si>
    <t xml:space="preserve">SERVIÇOS PRELIMINARES </t>
  </si>
  <si>
    <t xml:space="preserve"> m²</t>
  </si>
  <si>
    <t>1.2</t>
  </si>
  <si>
    <t>SEINFRA</t>
  </si>
  <si>
    <t xml:space="preserve">Locação da obra (execução de gabarito) </t>
  </si>
  <si>
    <t>2.2</t>
  </si>
  <si>
    <t>2.3</t>
  </si>
  <si>
    <t xml:space="preserve">SUPERESTRUTURA </t>
  </si>
  <si>
    <t>ELEMENTOS VAZADOS</t>
  </si>
  <si>
    <t>ALVENARIA DE VEDAÇÃO</t>
  </si>
  <si>
    <t xml:space="preserve">ESQUADRIAS </t>
  </si>
  <si>
    <t>6.2</t>
  </si>
  <si>
    <t>9.1</t>
  </si>
  <si>
    <t>9.3</t>
  </si>
  <si>
    <t>9.4</t>
  </si>
  <si>
    <t>9.6</t>
  </si>
  <si>
    <t>10.1</t>
  </si>
  <si>
    <t>10.2</t>
  </si>
  <si>
    <t>CONCRETO ARMADO - PILARES</t>
  </si>
  <si>
    <t>CONCRETO ARMADO - VIGAS</t>
  </si>
  <si>
    <t>PORTAS DE MADEIRA</t>
  </si>
  <si>
    <t>Torneira para lavatório de mesa bica baixa Izy, código 1193.C37, Deca ou equivalente</t>
  </si>
  <si>
    <t>4.4</t>
  </si>
  <si>
    <t>6.3</t>
  </si>
  <si>
    <t>6.4</t>
  </si>
  <si>
    <t>20.2</t>
  </si>
  <si>
    <t>20.3</t>
  </si>
  <si>
    <t>20.4</t>
  </si>
  <si>
    <t>20.5</t>
  </si>
  <si>
    <t>21.2</t>
  </si>
  <si>
    <t>21.3</t>
  </si>
  <si>
    <t>6.6</t>
  </si>
  <si>
    <t>7.5</t>
  </si>
  <si>
    <t>22.1</t>
  </si>
  <si>
    <t>22.2</t>
  </si>
  <si>
    <t>PAVIMENTAÇÃO EXTERNA</t>
  </si>
  <si>
    <t>22.3</t>
  </si>
  <si>
    <t>23.1</t>
  </si>
  <si>
    <t>24.1</t>
  </si>
  <si>
    <t>17.4</t>
  </si>
  <si>
    <t>17.5</t>
  </si>
  <si>
    <t>17.6</t>
  </si>
  <si>
    <t>7.4</t>
  </si>
  <si>
    <t>FERRAGENS E ACESSÓRIOS</t>
  </si>
  <si>
    <t>22.4</t>
  </si>
  <si>
    <t xml:space="preserve">2 - Este orçamento de projeto básico está  em conformidade com o disposto na Resolução do CONFEA nº 361 de 10 de dezembro de 1991, alínea f. </t>
  </si>
  <si>
    <t>3 - Após a elaboração da nova planilha orçamentária, baseada no projeto executivo, a ART correspondente deverá ser emitida.</t>
  </si>
  <si>
    <t>73838/1</t>
  </si>
  <si>
    <t>74106/1</t>
  </si>
  <si>
    <t>73953/6</t>
  </si>
  <si>
    <t>74104/1</t>
  </si>
  <si>
    <t>74198/2</t>
  </si>
  <si>
    <t>74065/2</t>
  </si>
  <si>
    <t>73924/2</t>
  </si>
  <si>
    <t>74131/5</t>
  </si>
  <si>
    <t>74209/1</t>
  </si>
  <si>
    <t>73937/1</t>
  </si>
  <si>
    <t>MOVIMENTO DE TERRAS PARA FUNDAÇÕES</t>
  </si>
  <si>
    <t>FUNDAÇÕES</t>
  </si>
  <si>
    <t>SISTEMA DE VEDAÇÃO VERTICAL INTERNO E EXTERNO (PAREDES)</t>
  </si>
  <si>
    <t xml:space="preserve">SISTEMAS DE COBERTURA </t>
  </si>
  <si>
    <t>REVESTIMENTOS INTERNOS E EXTERNOS</t>
  </si>
  <si>
    <t>SERVIÇOS COMPLEMENTARES</t>
  </si>
  <si>
    <t>SISTEMA DE PROTEÇÃO CONTRA INCÊNDIO</t>
  </si>
  <si>
    <t>3.3</t>
  </si>
  <si>
    <t>3.4</t>
  </si>
  <si>
    <t>4.5</t>
  </si>
  <si>
    <t>5.3</t>
  </si>
  <si>
    <t>3.5</t>
  </si>
  <si>
    <t>11.5</t>
  </si>
  <si>
    <t>11.6</t>
  </si>
  <si>
    <t>14.5</t>
  </si>
  <si>
    <t>14.6</t>
  </si>
  <si>
    <t>14.7</t>
  </si>
  <si>
    <t>14.8</t>
  </si>
  <si>
    <t>14.9</t>
  </si>
  <si>
    <t>14.10</t>
  </si>
  <si>
    <t>14.11</t>
  </si>
  <si>
    <t>14.12</t>
  </si>
  <si>
    <t>14.13</t>
  </si>
  <si>
    <t>14.14</t>
  </si>
  <si>
    <t>14.15</t>
  </si>
  <si>
    <t>14.16</t>
  </si>
  <si>
    <t>16.1</t>
  </si>
  <si>
    <t>16.2</t>
  </si>
  <si>
    <t>16.3</t>
  </si>
  <si>
    <t>16.4</t>
  </si>
  <si>
    <t>16.5</t>
  </si>
  <si>
    <t>16.6</t>
  </si>
  <si>
    <t>16.8</t>
  </si>
  <si>
    <t>17.7</t>
  </si>
  <si>
    <t>18.1</t>
  </si>
  <si>
    <t>18.2</t>
  </si>
  <si>
    <t>18.3</t>
  </si>
  <si>
    <t>18.4</t>
  </si>
  <si>
    <t>18.5</t>
  </si>
  <si>
    <t>18.6</t>
  </si>
  <si>
    <t>INSTALAÇÕES DE CLIMATIZAÇÃO</t>
  </si>
  <si>
    <t>23.2</t>
  </si>
  <si>
    <t>74065/1</t>
  </si>
  <si>
    <t>C2910</t>
  </si>
  <si>
    <t>C1869</t>
  </si>
  <si>
    <t>C0544</t>
  </si>
  <si>
    <t>C4394</t>
  </si>
  <si>
    <t>C2045</t>
  </si>
  <si>
    <t>C0864</t>
  </si>
  <si>
    <t>C4642</t>
  </si>
  <si>
    <t/>
  </si>
  <si>
    <t>74072/3</t>
  </si>
  <si>
    <t>74046/2</t>
  </si>
  <si>
    <t>74007/1</t>
  </si>
  <si>
    <t>73782/2</t>
  </si>
  <si>
    <t>74052/5</t>
  </si>
  <si>
    <t>DISJUNTORES</t>
  </si>
  <si>
    <t>74130/1</t>
  </si>
  <si>
    <t>74130/4</t>
  </si>
  <si>
    <t>74130/6</t>
  </si>
  <si>
    <t>74131/4</t>
  </si>
  <si>
    <t>74051/2</t>
  </si>
  <si>
    <t>73795/6</t>
  </si>
  <si>
    <t>73870/4</t>
  </si>
  <si>
    <t>74169/1</t>
  </si>
  <si>
    <t>73964/6</t>
  </si>
  <si>
    <t>73886/1</t>
  </si>
  <si>
    <t>74077/3</t>
  </si>
  <si>
    <t>74236/1</t>
  </si>
  <si>
    <t>15.4</t>
  </si>
  <si>
    <t>C4065</t>
  </si>
  <si>
    <t>C1207</t>
  </si>
  <si>
    <t>19.2</t>
  </si>
  <si>
    <t>C0361</t>
  </si>
  <si>
    <t>14.17</t>
  </si>
  <si>
    <t>14.18</t>
  </si>
  <si>
    <t>C4624</t>
  </si>
  <si>
    <t>14.19</t>
  </si>
  <si>
    <t>16.9</t>
  </si>
  <si>
    <t>16.10</t>
  </si>
  <si>
    <t>16.11</t>
  </si>
  <si>
    <t>C2290</t>
  </si>
  <si>
    <t>9.2</t>
  </si>
  <si>
    <t>9.5</t>
  </si>
  <si>
    <t xml:space="preserve">IMPERMEABILIZAÇÃO </t>
  </si>
  <si>
    <t>C2284</t>
  </si>
  <si>
    <t>C2285</t>
  </si>
  <si>
    <t>7.3</t>
  </si>
  <si>
    <t>7.6</t>
  </si>
  <si>
    <t>6.7</t>
  </si>
  <si>
    <t>11.2</t>
  </si>
  <si>
    <t>Tubo PVC soldável Ø 25 mm, fornecimento e instalação</t>
  </si>
  <si>
    <t>Tubo PVC soldável Ø 50 mm, fornecimento e instalação</t>
  </si>
  <si>
    <t>Tubo PVC soldável Ø 60 mm, fornecimento e instalação</t>
  </si>
  <si>
    <t>Registro de gaveta com canopla cromada 3/4", fornecimento e instalação</t>
  </si>
  <si>
    <t>Registro de pressão com canopla cromada 3/4", fornecimento e instalação</t>
  </si>
  <si>
    <t>14.3</t>
  </si>
  <si>
    <t>14.4</t>
  </si>
  <si>
    <t>14.20</t>
  </si>
  <si>
    <t>14.21</t>
  </si>
  <si>
    <t>14.22</t>
  </si>
  <si>
    <t>C3478</t>
  </si>
  <si>
    <t>SISTEMAS DE PISOS INTERNOS E EXTERNOS (PAVIMENTAÇÃO)</t>
  </si>
  <si>
    <t>C1520</t>
  </si>
  <si>
    <t>C4409</t>
  </si>
  <si>
    <t>% ITEM</t>
  </si>
  <si>
    <t xml:space="preserve">FUNDAÇÕES </t>
  </si>
  <si>
    <t>SISTEMA DE PROTEÇÃO CONTRA DESC. ATMOSFÉRICAS (SPDA)</t>
  </si>
  <si>
    <t>Valores totais</t>
  </si>
  <si>
    <t>2.1.1</t>
  </si>
  <si>
    <t>2.1.2</t>
  </si>
  <si>
    <t>2.1.3</t>
  </si>
  <si>
    <t>2.1.4</t>
  </si>
  <si>
    <t>2.2.1</t>
  </si>
  <si>
    <t>2.2.2</t>
  </si>
  <si>
    <t>2.2.3</t>
  </si>
  <si>
    <t>2.3.1</t>
  </si>
  <si>
    <t>2.3.2</t>
  </si>
  <si>
    <t>2.3.3</t>
  </si>
  <si>
    <t>3.1.1</t>
  </si>
  <si>
    <t>3.1.2</t>
  </si>
  <si>
    <t>3.1.3</t>
  </si>
  <si>
    <t>3.1.4</t>
  </si>
  <si>
    <t>3.1.5</t>
  </si>
  <si>
    <t>3.1.6</t>
  </si>
  <si>
    <t>3.2.1</t>
  </si>
  <si>
    <t>3.2.2</t>
  </si>
  <si>
    <t>3.2.3</t>
  </si>
  <si>
    <t>3.2.4</t>
  </si>
  <si>
    <t>3.2.5</t>
  </si>
  <si>
    <t>3.2.6</t>
  </si>
  <si>
    <t>3.2.7</t>
  </si>
  <si>
    <t>3.3.1</t>
  </si>
  <si>
    <t>3.3.2</t>
  </si>
  <si>
    <t>3.3.3</t>
  </si>
  <si>
    <t>3.3.4</t>
  </si>
  <si>
    <t>3.4.1</t>
  </si>
  <si>
    <t>3.4.2</t>
  </si>
  <si>
    <t>3.4.3</t>
  </si>
  <si>
    <t>3.4.4</t>
  </si>
  <si>
    <t>3.5.1</t>
  </si>
  <si>
    <t>3.5.2</t>
  </si>
  <si>
    <t>4.1.1</t>
  </si>
  <si>
    <t>4.1.2</t>
  </si>
  <si>
    <t>4.1.3</t>
  </si>
  <si>
    <t>4.1.4</t>
  </si>
  <si>
    <t>4.2.1</t>
  </si>
  <si>
    <t>4.2.2</t>
  </si>
  <si>
    <t>4.2.3</t>
  </si>
  <si>
    <t>4.3.1</t>
  </si>
  <si>
    <t>4.4.1</t>
  </si>
  <si>
    <t>4.4.2</t>
  </si>
  <si>
    <t>4.4.3</t>
  </si>
  <si>
    <t>4.4.4</t>
  </si>
  <si>
    <t>4.5.1</t>
  </si>
  <si>
    <t>4.5.2</t>
  </si>
  <si>
    <t>4.5.3</t>
  </si>
  <si>
    <t>4.5.4</t>
  </si>
  <si>
    <t>4.5.5</t>
  </si>
  <si>
    <t>4.5.6</t>
  </si>
  <si>
    <t>5.1.1</t>
  </si>
  <si>
    <t>5.2.1</t>
  </si>
  <si>
    <t>5.2.2</t>
  </si>
  <si>
    <t>5.3.1</t>
  </si>
  <si>
    <t>6.1.1</t>
  </si>
  <si>
    <t>6.1.2</t>
  </si>
  <si>
    <t>6.1.3</t>
  </si>
  <si>
    <t>6.1.4</t>
  </si>
  <si>
    <t>6.1.5</t>
  </si>
  <si>
    <t>6.1.6</t>
  </si>
  <si>
    <t>6.2.1</t>
  </si>
  <si>
    <t>6.2.2</t>
  </si>
  <si>
    <t>6.2.3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</si>
  <si>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</si>
  <si>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</si>
  <si>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</si>
  <si>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</si>
  <si>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</si>
  <si>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</si>
  <si>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</si>
  <si>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</si>
  <si>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</si>
  <si>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</si>
  <si>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6.5.1</t>
  </si>
  <si>
    <t>6.5.2</t>
  </si>
  <si>
    <t>6.5.3</t>
  </si>
  <si>
    <t>6.5.4</t>
  </si>
  <si>
    <t>6.5.5</t>
  </si>
  <si>
    <t>6.5.6</t>
  </si>
  <si>
    <t>6.5.7</t>
  </si>
  <si>
    <t>6.5.8</t>
  </si>
  <si>
    <t>6.5.9</t>
  </si>
  <si>
    <t>6.5.10</t>
  </si>
  <si>
    <t>6.5.11</t>
  </si>
  <si>
    <t>6.5.12</t>
  </si>
  <si>
    <t>6.5.13</t>
  </si>
  <si>
    <t>6.5.14</t>
  </si>
  <si>
    <t>6.5.15</t>
  </si>
  <si>
    <t>6.5.16</t>
  </si>
  <si>
    <t>6.5.17</t>
  </si>
  <si>
    <t>6.6.1</t>
  </si>
  <si>
    <t>6.6.2</t>
  </si>
  <si>
    <t>6.6.3</t>
  </si>
  <si>
    <t>6.6.4</t>
  </si>
  <si>
    <t>6.6.5</t>
  </si>
  <si>
    <t>6.7.1</t>
  </si>
  <si>
    <t>6.7.2</t>
  </si>
  <si>
    <t>6.7.3</t>
  </si>
  <si>
    <t>6.7.4</t>
  </si>
  <si>
    <t>8.2</t>
  </si>
  <si>
    <t>C4495</t>
  </si>
  <si>
    <t>10.1.1</t>
  </si>
  <si>
    <t>10.1.2</t>
  </si>
  <si>
    <t>10.1.3</t>
  </si>
  <si>
    <t>10.1.4</t>
  </si>
  <si>
    <t>10.1.5</t>
  </si>
  <si>
    <t>10.1.6</t>
  </si>
  <si>
    <t>10.1.7</t>
  </si>
  <si>
    <t>10.2.1</t>
  </si>
  <si>
    <t>10.2.2</t>
  </si>
  <si>
    <t>10.2.3</t>
  </si>
  <si>
    <t>10.2.4</t>
  </si>
  <si>
    <t>10.2.5</t>
  </si>
  <si>
    <t>10.2.6</t>
  </si>
  <si>
    <t>10.2.7</t>
  </si>
  <si>
    <t>12.1.1</t>
  </si>
  <si>
    <t>12.1.2</t>
  </si>
  <si>
    <t>12.2.1</t>
  </si>
  <si>
    <t>12.2.2</t>
  </si>
  <si>
    <t>12.2.3</t>
  </si>
  <si>
    <t>12.2.4</t>
  </si>
  <si>
    <t>13.1.1</t>
  </si>
  <si>
    <t>13.1.2</t>
  </si>
  <si>
    <t>13.1.3</t>
  </si>
  <si>
    <t>13.1.4</t>
  </si>
  <si>
    <t>13.1.5</t>
  </si>
  <si>
    <t>13.2.1</t>
  </si>
  <si>
    <t>13.2.2</t>
  </si>
  <si>
    <t>C4480</t>
  </si>
  <si>
    <t>C4505</t>
  </si>
  <si>
    <t>C0513</t>
  </si>
  <si>
    <t>C0497</t>
  </si>
  <si>
    <t>C0492</t>
  </si>
  <si>
    <t>C0490</t>
  </si>
  <si>
    <t>C0503</t>
  </si>
  <si>
    <t>C0501</t>
  </si>
  <si>
    <t>C0498</t>
  </si>
  <si>
    <t>C0500</t>
  </si>
  <si>
    <t>C0504</t>
  </si>
  <si>
    <t>C0505</t>
  </si>
  <si>
    <t>C0508</t>
  </si>
  <si>
    <t>C4670</t>
  </si>
  <si>
    <t>C4385</t>
  </si>
  <si>
    <t>C2507</t>
  </si>
  <si>
    <t>18.1.1</t>
  </si>
  <si>
    <t>18.1.2</t>
  </si>
  <si>
    <t>18.1.3</t>
  </si>
  <si>
    <t>18.1.4</t>
  </si>
  <si>
    <t>18.2.1</t>
  </si>
  <si>
    <t>18.2.2</t>
  </si>
  <si>
    <t>18.2.3</t>
  </si>
  <si>
    <t>18.2.4</t>
  </si>
  <si>
    <t>18.2.5</t>
  </si>
  <si>
    <t>18.2.6</t>
  </si>
  <si>
    <t>18.2.7</t>
  </si>
  <si>
    <t>18.3.1</t>
  </si>
  <si>
    <t>18.3.2</t>
  </si>
  <si>
    <t>18.3.3</t>
  </si>
  <si>
    <t>18.3.4</t>
  </si>
  <si>
    <t>18.3.5</t>
  </si>
  <si>
    <t>18.3.6</t>
  </si>
  <si>
    <t>18.3.7</t>
  </si>
  <si>
    <t>18.3.8</t>
  </si>
  <si>
    <t>C1158</t>
  </si>
  <si>
    <t>18.3.9</t>
  </si>
  <si>
    <t>18.3.10</t>
  </si>
  <si>
    <t>C1154</t>
  </si>
  <si>
    <t>18.4.1</t>
  </si>
  <si>
    <t>18.4.2</t>
  </si>
  <si>
    <t>18.4.3</t>
  </si>
  <si>
    <t>18.4.4</t>
  </si>
  <si>
    <t>18.4.5</t>
  </si>
  <si>
    <t>18.4.6</t>
  </si>
  <si>
    <t>18.4.7</t>
  </si>
  <si>
    <t>18.4.8</t>
  </si>
  <si>
    <t>18.4.9</t>
  </si>
  <si>
    <t>18.5.1</t>
  </si>
  <si>
    <t>18.6.1</t>
  </si>
  <si>
    <t>18.6.2</t>
  </si>
  <si>
    <t>18.6.3</t>
  </si>
  <si>
    <t>18.6.4</t>
  </si>
  <si>
    <t>18.6.5</t>
  </si>
  <si>
    <t>18.6.6</t>
  </si>
  <si>
    <t>18.6.7</t>
  </si>
  <si>
    <t>18.6.8</t>
  </si>
  <si>
    <t>18.6.9</t>
  </si>
  <si>
    <t>18.6.10</t>
  </si>
  <si>
    <t>18.6.11</t>
  </si>
  <si>
    <t>18.6.12</t>
  </si>
  <si>
    <t>18.6.13</t>
  </si>
  <si>
    <t>18.6.14</t>
  </si>
  <si>
    <t>18.6.15</t>
  </si>
  <si>
    <t>18.6.16</t>
  </si>
  <si>
    <t>18.6.17</t>
  </si>
  <si>
    <t>18.6.18</t>
  </si>
  <si>
    <t>C3424</t>
  </si>
  <si>
    <t>C4533</t>
  </si>
  <si>
    <t>C4530</t>
  </si>
  <si>
    <t>C4531</t>
  </si>
  <si>
    <t>C4107</t>
  </si>
  <si>
    <t>C4540</t>
  </si>
  <si>
    <t>C4412</t>
  </si>
  <si>
    <t>C1661</t>
  </si>
  <si>
    <t>C1638</t>
  </si>
  <si>
    <t>C4042</t>
  </si>
  <si>
    <t>C4567</t>
  </si>
  <si>
    <t>C4568</t>
  </si>
  <si>
    <t>C3768</t>
  </si>
  <si>
    <t>C4526</t>
  </si>
  <si>
    <t>C4562</t>
  </si>
  <si>
    <t>19.1</t>
  </si>
  <si>
    <t>C1208</t>
  </si>
  <si>
    <t>19.3</t>
  </si>
  <si>
    <t>19.4</t>
  </si>
  <si>
    <t>20.1.1</t>
  </si>
  <si>
    <t>20.2.1</t>
  </si>
  <si>
    <t>20.2.2</t>
  </si>
  <si>
    <t>20.2.3</t>
  </si>
  <si>
    <t>20.3.1</t>
  </si>
  <si>
    <t>20.3.2</t>
  </si>
  <si>
    <t>20.3.3</t>
  </si>
  <si>
    <t>20.4.1</t>
  </si>
  <si>
    <t>20.5.1</t>
  </si>
  <si>
    <t>23.1.1</t>
  </si>
  <si>
    <t>23.1.2</t>
  </si>
  <si>
    <t>23.1.3</t>
  </si>
  <si>
    <t>23.1.4</t>
  </si>
  <si>
    <t>23.1.5</t>
  </si>
  <si>
    <t>23.1.6</t>
  </si>
  <si>
    <t>23.1.7</t>
  </si>
  <si>
    <t>23.1.8</t>
  </si>
  <si>
    <t>23.2.1</t>
  </si>
  <si>
    <t>23.2.2</t>
  </si>
  <si>
    <t>24.2</t>
  </si>
  <si>
    <t>C4622</t>
  </si>
  <si>
    <t>C4649</t>
  </si>
  <si>
    <t>MOVIMENTO DE TERRA PARA FUNDAÇÕES</t>
  </si>
  <si>
    <t>Tubo PVC soldável Ø 32 mm, fornecimento e instalação</t>
  </si>
  <si>
    <t>12.1.3</t>
  </si>
  <si>
    <t>12.1.4</t>
  </si>
  <si>
    <t>12.1.5</t>
  </si>
  <si>
    <t>12.1.6</t>
  </si>
  <si>
    <t>12.1.7</t>
  </si>
  <si>
    <t>12.1.8</t>
  </si>
  <si>
    <t>12.1.9</t>
  </si>
  <si>
    <t>12.1.10</t>
  </si>
  <si>
    <t>12.1.11</t>
  </si>
  <si>
    <t>12.1.13</t>
  </si>
  <si>
    <t>12.1.14</t>
  </si>
  <si>
    <t>12.1.15</t>
  </si>
  <si>
    <t>12.1.16</t>
  </si>
  <si>
    <t>12.1.17</t>
  </si>
  <si>
    <t>12.1.18</t>
  </si>
  <si>
    <t>12.1.19</t>
  </si>
  <si>
    <t>12.1.20</t>
  </si>
  <si>
    <t>12.1.12</t>
  </si>
  <si>
    <t>12.1.21</t>
  </si>
  <si>
    <t>PAVIMENTAÇÃO INTERNA</t>
  </si>
  <si>
    <t>9.7</t>
  </si>
  <si>
    <t>9.8</t>
  </si>
  <si>
    <t>4.2.4</t>
  </si>
  <si>
    <t>12.1.22</t>
  </si>
  <si>
    <t>12.1.23</t>
  </si>
  <si>
    <t>12.1.24</t>
  </si>
  <si>
    <t>14.23</t>
  </si>
  <si>
    <t>12.1.25</t>
  </si>
  <si>
    <t>12.1.26</t>
  </si>
  <si>
    <t>12.1.27</t>
  </si>
  <si>
    <t>Registro de gaveta com canopla cromada 1", fornecimento e instalação</t>
  </si>
  <si>
    <t>9.9</t>
  </si>
  <si>
    <t>9.10</t>
  </si>
  <si>
    <t>15.11</t>
  </si>
  <si>
    <t>Cabide metálico Izy, código 2060.C37, Deca ou equivalente</t>
  </si>
  <si>
    <t>11.7</t>
  </si>
  <si>
    <t>11.8</t>
  </si>
  <si>
    <t>21.4</t>
  </si>
  <si>
    <t>21.5</t>
  </si>
  <si>
    <t>3.1.7</t>
  </si>
  <si>
    <t>3.1.8</t>
  </si>
  <si>
    <t>CPU</t>
  </si>
  <si>
    <t>UN.</t>
  </si>
  <si>
    <t>MINISTÉRIO DA EDUCAÇÃO</t>
  </si>
  <si>
    <t>BDI :</t>
  </si>
  <si>
    <t>Lastro de concreto não-estrutural, espessura 5cm</t>
  </si>
  <si>
    <t>Forma de madeira em tábuas para fundações, com reaproveitamento</t>
  </si>
  <si>
    <t>Concreto Bombeado fck= 25MPa; incluindo preparo, lançamento e adensamento</t>
  </si>
  <si>
    <t>Verga e contraverga pré-moldada fck= 20MPa, seção 10x10cm</t>
  </si>
  <si>
    <t>Contrapiso de concreto não-estrutural, espessura 5cm e preparo mecânico</t>
  </si>
  <si>
    <t>Camada regularizadora traço 1:4 (cimento e areia) espessura 2cm</t>
  </si>
  <si>
    <t>Pintura em látex acrílico sobre paredes internas e externas, 2 demãos</t>
  </si>
  <si>
    <t>Pintura em látex PVA sobre teto, 2 demãos</t>
  </si>
  <si>
    <t>Pintura epóxi à base de água para área molhadas, 2 demãos</t>
  </si>
  <si>
    <t>Cuba de embutir oval em louça branca, fornecimento e instalação</t>
  </si>
  <si>
    <t>Pingadeira ou chapim em concreto aparente desempenado</t>
  </si>
  <si>
    <t>SISTEMAS DE COBERTURA</t>
  </si>
  <si>
    <t>SISTEMA DE VEDAÇÃO VERTICAL</t>
  </si>
  <si>
    <t>GERAIS</t>
  </si>
  <si>
    <t>Impermeabilização com tinta betuminosa em fundações (vigas baldrames)</t>
  </si>
  <si>
    <t>REVESTIMENTOS INTERNO E EXTERNO</t>
  </si>
  <si>
    <t>SISTEMAS DE PISOS</t>
  </si>
  <si>
    <t>PINTURAS E ACABAMENTOS</t>
  </si>
  <si>
    <t>LOUÇAS, ACESSÓRIOS E METAIS</t>
  </si>
  <si>
    <t>INSTALAÇÃO ELÉTRICA - 220V</t>
  </si>
  <si>
    <t>20.1.2</t>
  </si>
  <si>
    <t>20.1.3</t>
  </si>
  <si>
    <t>20.1.4</t>
  </si>
  <si>
    <t>20.1.5</t>
  </si>
  <si>
    <t>Conector mini-gar em bronze estanhado</t>
  </si>
  <si>
    <t>Sondagem do terreno (mínimo de 2 furos com 7m de profundidade para até 200m²)</t>
  </si>
  <si>
    <t>PREÇO (R$)</t>
  </si>
  <si>
    <t>Data de preço: janeiro/2017 com desoneração</t>
  </si>
  <si>
    <t>Armação de aço CA-50 Ø 10mm; incluso fornecimento, corte, dobra e colocação</t>
  </si>
  <si>
    <t>Armação de aço CA-60 Ø 5,0mm; incluso fornecimento, corte, dobra e colocação</t>
  </si>
  <si>
    <t>Armação de aço CA-50 Ø 12,5mm; incluso fornecimento, corte, dobra e colocação</t>
  </si>
  <si>
    <t>Armação de aço CA-50 Ø 8mm; incluso fornecimento, corte, dobra e colocação</t>
  </si>
  <si>
    <t>4.1.5</t>
  </si>
  <si>
    <t>4.2.5</t>
  </si>
  <si>
    <t>4.2.6</t>
  </si>
  <si>
    <t>Armação de aço CA-50 Ø 6,3mm; incluso fornecimento, corte, dobra e colocação</t>
  </si>
  <si>
    <t>Montagem e desmontagem de forma para pilares, em chapa de madeira compensada plastificada com reaproveitamento</t>
  </si>
  <si>
    <t>Placa de inauguração em chapa de aço galvanizado 0,47x0,57m</t>
  </si>
  <si>
    <t>Edificação principal do Proinfância 1</t>
  </si>
  <si>
    <t>EDIFICAÇÃO</t>
  </si>
  <si>
    <t>Aterro apiloado em camadas de 0,20 m com material argilo - arenoso (entre baldrames)</t>
  </si>
  <si>
    <t>MURETA E ABRIGO GÁS</t>
  </si>
  <si>
    <t>CASTELO D'ÁGUA</t>
  </si>
  <si>
    <t>CONCRETO ARMADO PARA FUNDAÇÕES - VIGAS BALDRAMES</t>
  </si>
  <si>
    <t>FUNDAÇÃO DO CASTELO D'ÁGUA</t>
  </si>
  <si>
    <t>Corte e reparo em cabeça de estaca</t>
  </si>
  <si>
    <t>3.3.5</t>
  </si>
  <si>
    <t>3.3.6</t>
  </si>
  <si>
    <t>3.3.7</t>
  </si>
  <si>
    <t>ABRIGO DE GÁS - BLOCOS</t>
  </si>
  <si>
    <t>3.4.6</t>
  </si>
  <si>
    <t>3.5.4</t>
  </si>
  <si>
    <t>CONCRETO ARMADO PARA VERGAS</t>
  </si>
  <si>
    <t>CONCRETO ARMADO - MURETA - PILARES</t>
  </si>
  <si>
    <t>CONCRETO ARMADO -CASA DE GÁS - PILARES, VIGAS E LAJE</t>
  </si>
  <si>
    <t>Cobogó de concreto (elemento vazado)  - (6x40x40cm) assentado com argamassa traço 1:4 (cimento, areia)</t>
  </si>
  <si>
    <t>Alvenaria de vedação de 1/2 vez em tijolos cerâmicos (dimensões nominais: 39x19x09); assentamento em argamassa no traço 1:2:8 (cimento, cal e areia)  para parede interna</t>
  </si>
  <si>
    <t>5.2.3</t>
  </si>
  <si>
    <t>5.2.4</t>
  </si>
  <si>
    <t>Encunhamento (aperto de alvenaria) em tijolo cerâmicos maciços 5x10x20cm 1 vez (esp. 20cm), assentamento c/ argamassa traço1:6 (cimento e areia)</t>
  </si>
  <si>
    <t>5.2.5</t>
  </si>
  <si>
    <t>Divisória de banheiros e sanitários em granito com espessura de 2cm polido assentado com argamassa traço 1:4</t>
  </si>
  <si>
    <t>ALVENARIA DA MURETA</t>
  </si>
  <si>
    <t>Porta de compesando de madeira - PM6 - 60x100, folha lisa revestida com laminado melamínico, incluso ferragens, conforme projeto de esquadrias</t>
  </si>
  <si>
    <t>Chapa metalica (alumínio) 0,80m x 0,4m, e= 1mm para as portas - fornecimento e instalação</t>
  </si>
  <si>
    <t>Fechadura de embutir completa, tipo tarjeta livre-ocupado</t>
  </si>
  <si>
    <t>PORTAS EM ALUMÍNIO</t>
  </si>
  <si>
    <t>Porta de abrir - PA6 - 120x185 - veneziana- conforme projeto de esquadrias, inclusive ferragens</t>
  </si>
  <si>
    <t>Porta de abrir - PA7 - 160+90x210 - veneziana- conforme projeto de esquadrias, inclusive ferragens</t>
  </si>
  <si>
    <t>PORTAS DE VIDRO - PV</t>
  </si>
  <si>
    <t xml:space="preserve">Porta de Vidro temperado - PV1 - 175x230, com ferragens, conforme projeto de esquadrias </t>
  </si>
  <si>
    <t xml:space="preserve">Porta de Vidro temperado - PV2 - 175x230, de abir,com ferragens, conforme projeto de esquadrias </t>
  </si>
  <si>
    <t xml:space="preserve">JANELAS DE ALUMÍNIO - JA </t>
  </si>
  <si>
    <t>Janela de Alumínio - JA-01, 70x125, completa conforme projeto de esquadrias - Guilhotina</t>
  </si>
  <si>
    <t>Janela de Alumínio - JA-02, 110x145, completa conforme projeto de esquadrias - Guilhotina</t>
  </si>
  <si>
    <t>Janela de Alumínio - JA-04, 140x145, completa conforme projeto de esquadrias - Guilhotina</t>
  </si>
  <si>
    <t>Janela de Alumínio - JA-05, 200x105, completa conforme projeto de esquadrias - Fixa</t>
  </si>
  <si>
    <t>Janela de Alumínio - JA-06, 210x50, completa conforme projeto de esquadrias - Maxim-ar - incluso vidro liso incolor, espessura 6mm</t>
  </si>
  <si>
    <t>Janela de Alumínio - JA-07, 210x75, completa conforme projeto de esquadrias - Maxim-ar - incluso vidro liso incolor, espessura 6mm</t>
  </si>
  <si>
    <t>Janela de Alumínio - JA-08, 210x100, completa conforme projeto de esquadrias - Maxim-ar - incluso vidro liso incolor, espessura 6mm</t>
  </si>
  <si>
    <t>Janela de Alumínio - JA-09, 210x150, completa conforme projeto de esquadrias - Maxim-ar - incluso vidro liso incolor, espessura 6mm</t>
  </si>
  <si>
    <t>Janela de Alumínio - JA-10, 140x150, completa conforme projeto de esquadrias - Maxim-ar - incluso vidro liso incolor, espessura 6mm</t>
  </si>
  <si>
    <t>Janela de Alumínio - JA-11, 140x75, completa conforme projeto de esquadrias - Maxim-ar - incluso vidro liso incolor, espessura 6mm</t>
  </si>
  <si>
    <t>Janela de Alumínio - JA-12, 420x50, completa conforme projeto de esquadrias - Maxim-ar - incluso vidro liso incolor, espessura 6mm</t>
  </si>
  <si>
    <t>Janela de Alumínio - JA-13, 420x150, completa conforme projeto de esquadrias - Maxim-ar - incluso vidro liso incolor, espessura 6mm</t>
  </si>
  <si>
    <t>Janela de Alumínio - JA-14, 560x100, completa conforme projeto de esquadrias - Maxim-ar - incluso vidro liso incolor, espessura 6mm</t>
  </si>
  <si>
    <t>Janela de Alumínio - JA-15, 560x150, completa conforme projeto de esquadrias - Maxim-ar -incluso vidro liso incolor, espessura 6mm</t>
  </si>
  <si>
    <t>Tela de nylon de proteção- fixada na esquadria</t>
  </si>
  <si>
    <t>Box em vidro temperado incolor, 10mm, com altura de 1,80m</t>
  </si>
  <si>
    <t>Divisória em vidro temperado, jateado, 10mm com porta de correr</t>
  </si>
  <si>
    <t>Espelho cristal esp. 4mm sem moldura de madeira</t>
  </si>
  <si>
    <t>ESQUADRIA - GRADIL METÁLICO</t>
  </si>
  <si>
    <t>Gradil metalico e tela de aço galvanizado , inclusive pintura - fornecimento e instalação (GR1, GR2, GR3, GR4)</t>
  </si>
  <si>
    <t>Portão de abrir em chapa de aço perfurada, inclusive pintura - fornecimento e instalação (PF1 e PF2)</t>
  </si>
  <si>
    <t>Fechamento com chapa de aço perfurada, inclusive perfis metálicos para suporte e pintura - fornecimento e instalação</t>
  </si>
  <si>
    <t>Portão de abrir com gradil metálico e tela de aço galvanizado, inclusive pintura - fornecimento e instalação</t>
  </si>
  <si>
    <t>Telha Sanduiche metalica com preenchimento em PIR</t>
  </si>
  <si>
    <t>Cumeeira em perfil ondulado de aço zincado</t>
  </si>
  <si>
    <t>Calha em chapa metalica Nº 22 desenvolvimento de 63 cm</t>
  </si>
  <si>
    <t>Rufo em chapa de aço galvanizado nr. 24, desenvolvimento 73 cm</t>
  </si>
  <si>
    <t>Rufo em chapa de aço galvanizado nr. 24, desenvolvimento 39 cm</t>
  </si>
  <si>
    <t>Rufo em chapa de aço galvanizado nr. 24, desenvolvimento 32 cm</t>
  </si>
  <si>
    <t>Chapisco de aderência em paredes internas, externas, vigas, platibanda e calhas</t>
  </si>
  <si>
    <t xml:space="preserve">Emboço para paredes internas traço 1:2:9 - preparo manual - espessura 2,0 cm </t>
  </si>
  <si>
    <t xml:space="preserve">Emboço paulista para paredes externas traço 1:2:9 - preparo manual - espessura 2,5 cm </t>
  </si>
  <si>
    <t>Reboco para paredes internas, externas, pórticos, vigas, traço 1:4,5  - espessura 0,5 cm</t>
  </si>
  <si>
    <t>Revestimento cerâmico de paredes PEI IV- cerâmica 30 x 40 cm - incl. rejunte - conforme projeto - branca</t>
  </si>
  <si>
    <t>Revestimento cerâmico de paredes PEI IV - cerâmica 10 x 10 cm - incl. rejunte - conforme projeto - azul</t>
  </si>
  <si>
    <t>Revestimento cerâmico de paredes PEI IV - cerâmica 10 x 10 cm - incl. rejunte - conforme projeto - branco</t>
  </si>
  <si>
    <t>Revestimento cerâmico de paredes PEI IV - cerâmica 10 x 10 cm - incl. rejunte - conforme projeto - amarelo</t>
  </si>
  <si>
    <t>Roda meio em madeira (largura=10cm)</t>
  </si>
  <si>
    <t>9.11</t>
  </si>
  <si>
    <t>Forro de gesso acartonado estruturado - montagem e instalação</t>
  </si>
  <si>
    <t>Forro em fibra mineral removível (1250x625x16mm) apoiado sobre perfil metálico "T" invertido 24mm</t>
  </si>
  <si>
    <t>Piso cimentado desempenado com acabamento liso e=10,0cm com junta plastica acabada 1,2m - solários, varandas e pátio coberto</t>
  </si>
  <si>
    <t>Pintura de base epoxi sobre piso</t>
  </si>
  <si>
    <t xml:space="preserve">Piso cerâmico antiderrapante PEI V - 40 x 40 cm - incl. rejunte - conforme projeto </t>
  </si>
  <si>
    <t xml:space="preserve">Piso cerâmico antiderrapante PEI V - 60 x 60 cm - incl. rejunte - conforme projeto </t>
  </si>
  <si>
    <t>Piso vinílico em manta e=2,0mm</t>
  </si>
  <si>
    <t>10.1.8</t>
  </si>
  <si>
    <t>Piso podotátil de alerta em borracha integrado 30x30cm, assentamento com argamassa (fornecimento e assentamento)</t>
  </si>
  <si>
    <t>10.1.9</t>
  </si>
  <si>
    <t>Piso podotátil direcional em borracha integrado 30x30cm, assentamento com argamassa (fornecimento e assentamento)</t>
  </si>
  <si>
    <t>10.1.10</t>
  </si>
  <si>
    <t xml:space="preserve">Soleira em granito cinza andorinha, L=15cm, E=2cm </t>
  </si>
  <si>
    <t>10.1.11</t>
  </si>
  <si>
    <t xml:space="preserve">Soleira em granito cinza andorinha, L=30cm, E=2cm </t>
  </si>
  <si>
    <t>10.1.12</t>
  </si>
  <si>
    <t>Rampa de acesso em concreto não estrutural</t>
  </si>
  <si>
    <t>Piso tátil de alerta em placas pré-moldadas - 5MPa</t>
  </si>
  <si>
    <t>Piso tátil direcional em placas pré-moldadas - 5MPa</t>
  </si>
  <si>
    <t>Colchão de areia e=36cm</t>
  </si>
  <si>
    <t>Grama batatais em placas</t>
  </si>
  <si>
    <t>Emassamento de forro com massa corrida PVA</t>
  </si>
  <si>
    <t>Pintura em esmalte sintético 02 demãos em esquadrias de madeira</t>
  </si>
  <si>
    <t>Pintura em esmalte sintético 02 demãos em rodameio de madeira</t>
  </si>
  <si>
    <t>Tubo PVC soldável Ø 20 mm, fornecimento e instalação</t>
  </si>
  <si>
    <t>Tubo PVC soldável Ø 75mm, fornecimento e instalação</t>
  </si>
  <si>
    <t>Tubo PVC soldável Ø 85mm, fornecimento e instalação</t>
  </si>
  <si>
    <t>Tubo PVC soldável Ø 110mm, fornecimento e instalação</t>
  </si>
  <si>
    <t>Adaptador soldavel com flange livre para caixa d'agua - 100mm - 4", fornecimento e instalação</t>
  </si>
  <si>
    <t>Adaptador soldavel com flange livre para caixa d'agua - 85mm - 3", fornecimento e instalação</t>
  </si>
  <si>
    <t>Adaptador soldavel com flange livre para caixa d'agua - 20mm - 1/2", fornecimento e instalação</t>
  </si>
  <si>
    <t>Adaptador sol. curto com bolsa-rosca para registro - 110mm - 4", fornecimento e instalação</t>
  </si>
  <si>
    <t>Adaptador sol. curto com bolsa-rosca para registro - 20mm - 1/2", fornecimento e instalação</t>
  </si>
  <si>
    <t>Adaptador sol. curto com bolsa-rosca para registro - 25mm - 3/4", fornecimento e instalação</t>
  </si>
  <si>
    <t>Adaptador sol. curto com bolsa-rosca para registro - 32mm - 1", fornecimento e instalação</t>
  </si>
  <si>
    <t>Adaptador sol. curto com bolsa-rosca para registro - 50mm - 1 1/2", fornecimento e instalação</t>
  </si>
  <si>
    <t>Adaptador sol. curto com bolsa-rosca para registro - 60mm - 2", fornecimento e instalação</t>
  </si>
  <si>
    <t>Adaptador sol. curto com bolsa-rosca para registro - 85mm - 3", fornecimento e instalação</t>
  </si>
  <si>
    <t>Bucha de redução sold. curta 32mm - 25mm, fornecimento e instalação</t>
  </si>
  <si>
    <t>Bucha de redução sold. curta 60mm - 50mm, fornecimento e instalação</t>
  </si>
  <si>
    <t>Bucha de redução sold. curta 75mm - 60mm, fornecimento e instalação</t>
  </si>
  <si>
    <t>Bucha de redução sold. curta 85mm - 75mm, fornecimento e instalação</t>
  </si>
  <si>
    <t>Bucha de redução sold. curta 110mm - 85mm, fornecimento e instalação</t>
  </si>
  <si>
    <t>Bucha de redução sold. longa 50mm-25mm, fornecimento e instalação</t>
  </si>
  <si>
    <t>Bucha de redução sold. longa 50mm-32mm, fornecimento e instalação</t>
  </si>
  <si>
    <t>Bucha de redução sold. longa 60mm-25mm, fornecimento e instalação</t>
  </si>
  <si>
    <t>Bucha de redução sold. longa 75mm-50mm, fornecimento e instalação</t>
  </si>
  <si>
    <t>Bucha de redução sold. longa 85mm-60mm, fornecimento e instalação</t>
  </si>
  <si>
    <t>Joelho 45 soldável - 25mm, fornecimento e instalação</t>
  </si>
  <si>
    <t>Joelho 45 soldável - 32mm, fornecimento e instalação</t>
  </si>
  <si>
    <t>Joelho 45 soldável - 50mm, fornecimento e instalação</t>
  </si>
  <si>
    <t>Joelho 45 soldável - 75mm, fornecimento e instalação</t>
  </si>
  <si>
    <t>Joelho 45 soldável - 85mm, fornecimento e instalação</t>
  </si>
  <si>
    <t>Joelho 90 soldável - 20mm, fornecimento e instalação</t>
  </si>
  <si>
    <t>Joelho 90 soldável - 25mm, fornecimento e instalação</t>
  </si>
  <si>
    <t>Joelho 90 soldável - 32mm, fornecimento e instalação</t>
  </si>
  <si>
    <t>Joelho 90 soldável - 50mm, fornecimento e instalação</t>
  </si>
  <si>
    <t>Joelho 90 soldável - 60mm, fornecimento e instalação</t>
  </si>
  <si>
    <t>Joelho 90 soldável - 75mm, fornecimento e instalação</t>
  </si>
  <si>
    <t>Joelho 90 soldável - 85mm, fornecimento e instalação</t>
  </si>
  <si>
    <t>Joelho 90 soldável - 110mm, fornecimento e instalação</t>
  </si>
  <si>
    <t>Joelho de redução 90º soldavel 32mm-25mm, fornecimento e instalação</t>
  </si>
  <si>
    <t>Joelho 90º soldavel com bucha de latão - 25mm - 3/4", fornecimento e instalação</t>
  </si>
  <si>
    <t>Joelho de redução 90º soldavel com bucha latão - 25mm - 1/2", fornecimento e instalação</t>
  </si>
  <si>
    <t>Tê 90 soldável - 25mm, fornecimento e instalação</t>
  </si>
  <si>
    <t>Tê 90 soldável - 32mm, fornecimento e instalação</t>
  </si>
  <si>
    <t>Tê 90 soldável - 50mm, fornecimento e instalação</t>
  </si>
  <si>
    <t>Tê 90 soldável - 75mm, fornecimento e instalação</t>
  </si>
  <si>
    <t>Tê 90 soldável - 85mm, fornecimento e instalação</t>
  </si>
  <si>
    <t>Tê 90 soldável - 110mm, fornecimento e instalação</t>
  </si>
  <si>
    <t>Tê de redução 90 soldavel - 32mm - 25mm, fornecimento e instalação</t>
  </si>
  <si>
    <t>Tê de redução 90 soldavel - 50mm - 25mm, fornecimento e instalação</t>
  </si>
  <si>
    <t>Tê de redução 90 soldavel - 50mm - 32mm, fornecimento e instalação</t>
  </si>
  <si>
    <t>Tê de redução 90 solda´vel - 60mm - 50mm, fornecimento e instalação</t>
  </si>
  <si>
    <t>Tê de redução 90 soldavel - 75mm - 50mm, fornecimento e instalação</t>
  </si>
  <si>
    <t>Tê de redução 90 soldavel - 75mm - 60mm, fornecimento e instalação</t>
  </si>
  <si>
    <t>Tê de redução 90 soldavel - 85mm - 60mm, fornecimento e instalação</t>
  </si>
  <si>
    <t>Tê de redução 90 soldavel - 85mm - 75mm, fornecimento e instalação</t>
  </si>
  <si>
    <t>Tê redução 90º soldavel com bucha latão B central - 25mm - 1/2", fornecimento e instalação</t>
  </si>
  <si>
    <t>Tê soldavel com bucha latão bolsa central - 25mm - 3/4", fornecimento e instalação</t>
  </si>
  <si>
    <t>Tubo de descarga VDE 38mm, fornecimento e instalação</t>
  </si>
  <si>
    <t>Tubo de ligação latao cromado com canopla para vaso sanitario, fornecimento e instalação</t>
  </si>
  <si>
    <t>TUBULAÇÕES E CONEXÕES - METAIS</t>
  </si>
  <si>
    <t>Registro de esfera 1/2", fornecimento e instalação</t>
  </si>
  <si>
    <t>Registro bruto de gaveta 2", fornecimento e instalação</t>
  </si>
  <si>
    <t>Registro bruto de gaveta 3", fornecimento e instalação</t>
  </si>
  <si>
    <t>Registro bruto de gaveta 4", fornecimento e instalação</t>
  </si>
  <si>
    <t>Registro de gaveta com canopla cromada 1 1/2", fornecimento e instalação</t>
  </si>
  <si>
    <t>Tubo de PVC Ø100mm, fornecimento e instalação</t>
  </si>
  <si>
    <t>Tubo de PVC Ø150mm, fornecimento e instalação</t>
  </si>
  <si>
    <t>Joelho 45 - 100mm, fornecimento e instalação</t>
  </si>
  <si>
    <t>Joelho 90 - 100mm, fornecimento e instalação</t>
  </si>
  <si>
    <t>Junção simples - 100mm - 100mm, fornecimento e instalação</t>
  </si>
  <si>
    <t>Ralo hemisférico (formato abacaxi) de ferro fundido, Ø100mm</t>
  </si>
  <si>
    <t>Caixa de areia sem grelha 60x60cm</t>
  </si>
  <si>
    <t>Tubo de PVC rígido 100mm, fornec. e instalação</t>
  </si>
  <si>
    <t>Tubo de PVC rígido 40mm, fornec. e instalação</t>
  </si>
  <si>
    <t>Tubo de PVC rígido 50mm, fornec. e instalação</t>
  </si>
  <si>
    <t>Tubo de PVC rígido 75mm, fornec. e instalação</t>
  </si>
  <si>
    <t>Tubo de PVC rígido 150mm, fornec. e instalação</t>
  </si>
  <si>
    <t>Bucha de redução PVC longa 50mm-40mm</t>
  </si>
  <si>
    <t>Joelho PVC 45º 100mm - fornecimento e instalação</t>
  </si>
  <si>
    <t>Joelho PVC 45º 75mm - fornecimento e instalação</t>
  </si>
  <si>
    <t>Joelho PVC 45º 50mm - fornecimento e instalação</t>
  </si>
  <si>
    <t>Joelho PVC 45º 40mm - fornecimento e instalação</t>
  </si>
  <si>
    <t>Joelho PVC 90º 100mm - fornecimento e instalação</t>
  </si>
  <si>
    <t>Joelho PVC 90º 75mm - fornecimento e instalação</t>
  </si>
  <si>
    <t>Joelho PVC 90º 50mm - fornecimento e instalação</t>
  </si>
  <si>
    <t>Joelho PVC 90º 40mm - fornecimento e instalação</t>
  </si>
  <si>
    <t>Junção PVC simples 100mm-50mm - fornecimento e instalação</t>
  </si>
  <si>
    <t>Junção PVC simples 100mm-75mm - fornecimento e instalação</t>
  </si>
  <si>
    <t>Junção PVC simples 100mm-100mm - fornecimento e instalação</t>
  </si>
  <si>
    <t>Junção PVC simples 75mm-50mm - fornecimento e instalação</t>
  </si>
  <si>
    <t>Junção PVC simples 75mm-75mm - fornecimento e instalação</t>
  </si>
  <si>
    <t>Redução excêntrica PVC 100mm-50mm - fornecimento e instalação</t>
  </si>
  <si>
    <t>14.24</t>
  </si>
  <si>
    <t>Redução excêntrica PVC 75mm-50mm - fornecimento e instalação</t>
  </si>
  <si>
    <t>14.25</t>
  </si>
  <si>
    <t>14.26</t>
  </si>
  <si>
    <t>Tê PVC 90º - 40mm - fornecimento e instalação</t>
  </si>
  <si>
    <t>14.27</t>
  </si>
  <si>
    <t>Tê PVC sanitario 100mm-50mm - fornecimento e instalação</t>
  </si>
  <si>
    <t>14.28</t>
  </si>
  <si>
    <t>Tê PVC sanitario 100mm-75mm - fornecimento e instalação</t>
  </si>
  <si>
    <t>14.29</t>
  </si>
  <si>
    <t>Tê PVC sanitario 150mm-100mm - fornecimento e instalação</t>
  </si>
  <si>
    <t>14.30</t>
  </si>
  <si>
    <t>Tê PVC sanitario 50mm-50mm - fornecimento e instalação</t>
  </si>
  <si>
    <t>14.31</t>
  </si>
  <si>
    <t>Tê PVC sanitario 75mm-75mm - fornecimento e instalação</t>
  </si>
  <si>
    <t>Tê PVC sanitário 75mm-50mm - fornecimento e instalação</t>
  </si>
  <si>
    <t>Tê PVC sanitário 100mm-100mm - fornecimento e instalação</t>
  </si>
  <si>
    <t>14.32</t>
  </si>
  <si>
    <t>Caixa sifonada 150x150x50mm</t>
  </si>
  <si>
    <t>14.33</t>
  </si>
  <si>
    <t>Caixa sifonada 150x185x75mm</t>
  </si>
  <si>
    <t>14.34</t>
  </si>
  <si>
    <t>Caixa de gordura simples - CG 37cm</t>
  </si>
  <si>
    <t>14.35</t>
  </si>
  <si>
    <t>Caixa de inspeção 60x60cm</t>
  </si>
  <si>
    <t>14.36</t>
  </si>
  <si>
    <t>Caixa de passagem modulada DN 30cm</t>
  </si>
  <si>
    <t>14.37</t>
  </si>
  <si>
    <t>Ralo sifonado, PVC 100x100X40mm</t>
  </si>
  <si>
    <t>Ralo linear 50cm</t>
  </si>
  <si>
    <t>14.38</t>
  </si>
  <si>
    <t>Terminal de Ventilação 50mm</t>
  </si>
  <si>
    <t>Terminal de Ventilação 75mm</t>
  </si>
  <si>
    <t>14.39</t>
  </si>
  <si>
    <t>Sumidouro em alvenaria 2,40 x 2,40 m</t>
  </si>
  <si>
    <t>14.40</t>
  </si>
  <si>
    <t>Fossa séptica 2,30 x 2,30 m</t>
  </si>
  <si>
    <t>Bacia Sanitária Convencional, código Izy P.11, DECA, ou equivalente com acessórios- fornecimento e instalação</t>
  </si>
  <si>
    <t>Bacia Convencional Studio Kids, código PI.16, para valvula de descarga, em louca branca,  assento plastico, anel de vedação, tubo pvc ligacao - fornecimento e instalacao, Deca ou equivalente</t>
  </si>
  <si>
    <t>Válvula de descarga com acionamento por alavanca</t>
  </si>
  <si>
    <t>Banheira Embutir em plástico tipo PVC, 77x45x20cm, Burigotto ou equivalente</t>
  </si>
  <si>
    <t>Lavatório de canto suspenso com mesa, linha Izy código L101.17, DECA ou equivalente, com válvula, sifão e engate flexivel cromados</t>
  </si>
  <si>
    <t>Lavatório pequeno Ravena/Izy cor branco gelo, com coluna suspensa, código L915 DECA ou equivalente</t>
  </si>
  <si>
    <t>15.12</t>
  </si>
  <si>
    <t>15.14</t>
  </si>
  <si>
    <t>15.15</t>
  </si>
  <si>
    <t>Papeleira Metálica Linha Izy, código 2020.C37, DECA ou equivalente</t>
  </si>
  <si>
    <t>Papeleira de sobrepor interfolhado</t>
  </si>
  <si>
    <t>15.16</t>
  </si>
  <si>
    <t>Ducha Higiênica com registro e derivação Izy, código 1984.C37. ACT.CR, DECA, ou equivalente</t>
  </si>
  <si>
    <t>15.17</t>
  </si>
  <si>
    <t>Torneira elétrica LorenEasy, LORENZETTI ou equivalente</t>
  </si>
  <si>
    <t>15.18</t>
  </si>
  <si>
    <t>15.20</t>
  </si>
  <si>
    <t>Torneira para cozinha de mesa bica móvel Izy, código 1167.C37, DECA, ou equivalente</t>
  </si>
  <si>
    <t>15.21</t>
  </si>
  <si>
    <t>Torneira de parede de uso geral para jardim ou tanque</t>
  </si>
  <si>
    <t>15.22</t>
  </si>
  <si>
    <t>Torneira para lavatório com acionamento por alavanca</t>
  </si>
  <si>
    <t>15.23</t>
  </si>
  <si>
    <t>Dispenser Saboneteira Linha Excellence, código 7009, Melhoramentos ou equivalente</t>
  </si>
  <si>
    <t>15.24</t>
  </si>
  <si>
    <t>Dispenser Toalha Linha Excellence, código 7007, Melhoramentos ou equivalente.</t>
  </si>
  <si>
    <t>15.25</t>
  </si>
  <si>
    <t>15.26</t>
  </si>
  <si>
    <t>Barra de apoio, Linha conforto, código 2310.C.080.POL, aço inox polido, DECA ou equivalente</t>
  </si>
  <si>
    <t>Barra de apoio, Linha conforto, código 2310.C.070.POL, aço inox polido, DECA ou equivalente</t>
  </si>
  <si>
    <t>Barra de apoio, Linha conforto, código 2310.C.040.POL, aço inox polido, DECA ou equivalente</t>
  </si>
  <si>
    <t>15.29</t>
  </si>
  <si>
    <t>Cadeira articulada para banho, fornecimento e instalação</t>
  </si>
  <si>
    <t>Barra metálica com pintura cinza para proteção dos espelhos e chuveiro infantil d=1 1/4"</t>
  </si>
  <si>
    <t>INSTALAÇÃO DE GÁS COMBUSTÍVEL</t>
  </si>
  <si>
    <t>Abrigo para Central de GLP, em concreto</t>
  </si>
  <si>
    <t>Tela metálica para ventilação com requadro em alumínio</t>
  </si>
  <si>
    <t>Tubo de Aço Galvanizado Ø 3/4", inclusive conexões</t>
  </si>
  <si>
    <t>Fita anticorrosiva 5cmx30m (2 camadas)</t>
  </si>
  <si>
    <t>Regulador 1º estagio com manometro</t>
  </si>
  <si>
    <t>Regulador 2º estágio com registro</t>
  </si>
  <si>
    <t>Extintor ABC - 6KG</t>
  </si>
  <si>
    <t>Extintor CO2 - 6KG</t>
  </si>
  <si>
    <t>Cotovelo 90º galvanizado 2 1/2"</t>
  </si>
  <si>
    <t>Niple duplo aço galvanizado 2 1/2"</t>
  </si>
  <si>
    <t>Tê aço galvanizado 2 1/2"</t>
  </si>
  <si>
    <t>17.8</t>
  </si>
  <si>
    <t>Adaptador em aço galvanziado para caixa dágua 2.1/2" x 65mm</t>
  </si>
  <si>
    <t>17.9</t>
  </si>
  <si>
    <t>Adaptador storz - roscas internas 2 1/2"</t>
  </si>
  <si>
    <t>17.10</t>
  </si>
  <si>
    <t>Caixa para abrigo de mangueira - 90x60x25 cm</t>
  </si>
  <si>
    <t>17.11</t>
  </si>
  <si>
    <t>Chave para conexão de mangueira tipo stroz engate rápido - dupla 1 1/2" x 1 1/2"</t>
  </si>
  <si>
    <t>17.12</t>
  </si>
  <si>
    <t>17.13</t>
  </si>
  <si>
    <t>Mangueiras de incêndio de nylon -  1 1/2" 16mm</t>
  </si>
  <si>
    <t>17.16</t>
  </si>
  <si>
    <t>Registro globo 2 1/2" 45º</t>
  </si>
  <si>
    <t>17.17</t>
  </si>
  <si>
    <t>17.18</t>
  </si>
  <si>
    <t>17.19</t>
  </si>
  <si>
    <t>Registro bruto de gaveta insutrial 2 1/2"</t>
  </si>
  <si>
    <t>17.20</t>
  </si>
  <si>
    <t>Válvula de retenção vertical 2 1/2"</t>
  </si>
  <si>
    <t>17.21</t>
  </si>
  <si>
    <t>17.22</t>
  </si>
  <si>
    <t>Luminária de emergência de blocos aucônomos de LED, com autonomia de 2h</t>
  </si>
  <si>
    <t>17.23</t>
  </si>
  <si>
    <t>17.24</t>
  </si>
  <si>
    <t>Central de alarme</t>
  </si>
  <si>
    <t>Quadro de Distribuição de embutir, completo, (para 18 disjuntores monopolares, com barramento para as fases, neutro e para proteção, metálico, pintura eletrostática epóxi cor bege, c/ porta, trinco e acessórios)</t>
  </si>
  <si>
    <t>Quadro de Distribuição de embutir, completo, (para 24 disjuntores monopolares, com barramento para as fases, neutro e para proteção, metálico, pintura eletrostática epóxi cor bege, c/ porta, trinco e acessórios)</t>
  </si>
  <si>
    <t>Quadro de medição - fornecimento e instalação</t>
  </si>
  <si>
    <t>Disjuntor unipolar termomagnético 16A</t>
  </si>
  <si>
    <t>Disjuntor unipolar termomagnético 20A</t>
  </si>
  <si>
    <t>Disjuntor unipolar termomagnético 32A</t>
  </si>
  <si>
    <t>18.2.8</t>
  </si>
  <si>
    <t>18.2.9</t>
  </si>
  <si>
    <t>Disjuntor tripolar termomagnético 32A</t>
  </si>
  <si>
    <t>18.2.10</t>
  </si>
  <si>
    <t>18.2.11</t>
  </si>
  <si>
    <t>18.2.12</t>
  </si>
  <si>
    <t>18.2.13</t>
  </si>
  <si>
    <t>Interruptor bipolar DR - 100A</t>
  </si>
  <si>
    <t>18.2.14</t>
  </si>
  <si>
    <t>Interruptor bipolar DR - 25A</t>
  </si>
  <si>
    <t>18.2.15</t>
  </si>
  <si>
    <t>Dispositivo de proteção contra surto - 175V - 40KA</t>
  </si>
  <si>
    <t>Dispositivo de proteção contra surto - 175V - 80KA</t>
  </si>
  <si>
    <t>Caixa de passagem 30x30cm em alvenaria com tampa de ferro fundido tipo leve</t>
  </si>
  <si>
    <t>Caixa de Passagem PVC 4x2" - fornecimento e instalaçao</t>
  </si>
  <si>
    <t>CABOS E FIOS (CONDUTORES)</t>
  </si>
  <si>
    <t>Condutor de cobre unipolar, isolação em PVC/70ºC, camada de proteção em PVC, não propagador de chamas, classe de tensão 750V, encordoamento classe 5, flexível, com a seguinte seção nominal: #2,5 mm²</t>
  </si>
  <si>
    <t>Condutor de cobre unipolar, isolação em PVC/70ºC, camada de proteção em PVC, não propagador de chamas, classe de tensão 750V, encordoamento classe 5, flexível, com a seguinte seção nominal: #4 mm²</t>
  </si>
  <si>
    <t>Condutor de cobre unipolar, isolação em PVC/70ºC, camada de proteção em PVC, não propagador de chamas, classe de tensão 750V, encordoamento classe 5, flexível, com a seguinte seção nominal: #6 mm²</t>
  </si>
  <si>
    <t>Condutor de cobre unipolar, isolação em PVC/70ºC, camada de proteção em PVC, não propagador de chamas, classe de tensão 750V, encordoamento classe 5, flexível, com a seguinte seção nominal: #10 mm²</t>
  </si>
  <si>
    <t>Condutor de cobre unipolar, isolação em PVC/70ºC, camada de proteção em PVC, não propagador de chamas, classe de tensão 750V, encordoamento classe 5, flexível, com a seguinte seção nominal: #16 mm²</t>
  </si>
  <si>
    <t>Condutor de cobre unipolar, isolação em PVC/70ºC, camada de proteção em PVC, não propagador de chamas, classe de tensão 750V, encordoamento classe 5, flexível, com a seguinte seção nominal: #25 mm²</t>
  </si>
  <si>
    <t>Condutor de cobre unipolar, isolação em PVC/70ºC, camada de proteção em PVC, não propagador de chamas, classe de tensão 750V, encordoamento classe 5, flexível, com a seguinte seção nominal: #50 mm²</t>
  </si>
  <si>
    <t>Condutor de cobre unipolar, isolação em PVC/70ºC, camada de proteção em PVC, não propagador de chamas, classe de tensão 750V, encordoamento classe 5, flexível, com a seguinte seção nominal: #95 mm²</t>
  </si>
  <si>
    <t>ELETROCALHAS</t>
  </si>
  <si>
    <t>ILUMINAÇÃO E TOMADAS</t>
  </si>
  <si>
    <t>Interruptor 1 tecla paralela e tomada</t>
  </si>
  <si>
    <t>Interruptor 1 tecla simples</t>
  </si>
  <si>
    <t>Interruptor 2 teclas simples</t>
  </si>
  <si>
    <t>Luminárias sobrepor 2x36W completa</t>
  </si>
  <si>
    <t>Luminárias embutir 2x16W completa</t>
  </si>
  <si>
    <t>Luminárias embutir 2x36W completa</t>
  </si>
  <si>
    <t>Luminária com aletas embutir 2x36 completa</t>
  </si>
  <si>
    <t>Luminária de piso, com lâmpada vapor metálico 70W</t>
  </si>
  <si>
    <t>Projetor com lâmpada de vapor metálico 150W</t>
  </si>
  <si>
    <t>Projetor com lâmpada de vapor metálico 250W</t>
  </si>
  <si>
    <t>Arandelas de sobrepor com 1 lâmpada fluorescente compacta de 60W</t>
  </si>
  <si>
    <t>Tubo PVC soldável Ø 25 mm, inclusive conexões</t>
  </si>
  <si>
    <t>Joelho 45 - 25mm, fornecimento e instalação</t>
  </si>
  <si>
    <t>Joelho 90 - 25mm, fornecimento e instalação</t>
  </si>
  <si>
    <t>INSTALAÇÕES DE REDE ESTRUTURADA</t>
  </si>
  <si>
    <t>EQUIPAMENTOS PASSIVOS</t>
  </si>
  <si>
    <t>Patch Panel 19"  - 24 portas, Categoria 6</t>
  </si>
  <si>
    <t xml:space="preserve">un </t>
  </si>
  <si>
    <t>Switch de 48 portas</t>
  </si>
  <si>
    <t>Guias de cabos simples</t>
  </si>
  <si>
    <t xml:space="preserve">Guia de Cabos Vertical, fechado </t>
  </si>
  <si>
    <t>Guia de Cabos Vertical</t>
  </si>
  <si>
    <t>20.1.6</t>
  </si>
  <si>
    <t xml:space="preserve">Guia de Cabos Superior, fechado </t>
  </si>
  <si>
    <t>20.1.7</t>
  </si>
  <si>
    <t>20.1.8</t>
  </si>
  <si>
    <t>Anel organizador de cabos</t>
  </si>
  <si>
    <t>20.1.9</t>
  </si>
  <si>
    <t>Bandeja deslizante perfurada</t>
  </si>
  <si>
    <t>20.1.10</t>
  </si>
  <si>
    <t>Access Point Wireless 2.4 GHz - 300Mpbs - fornecimento e instalação</t>
  </si>
  <si>
    <t>CABOS EM PAR TRANÇADOS</t>
  </si>
  <si>
    <t>Cabo UTP -6 (24AWG)</t>
  </si>
  <si>
    <t>Cabo coaxial</t>
  </si>
  <si>
    <t>Cabos de conexões – Patch cord categoria 6  - 2,5 metros</t>
  </si>
  <si>
    <t>TOMADAS</t>
  </si>
  <si>
    <t>20.4.2</t>
  </si>
  <si>
    <t>Conector emenda para cabo coaxial</t>
  </si>
  <si>
    <t>20.4.3</t>
  </si>
  <si>
    <t>CAIXAS E ACESSÓRIOS</t>
  </si>
  <si>
    <t>Caixa de passagem em alvenaria 30x30x30 com tampa de ferro fundido</t>
  </si>
  <si>
    <t>Caixa de passagem em PVC ou ferro de embutir no teto 30x30x12</t>
  </si>
  <si>
    <t>20.5.2</t>
  </si>
  <si>
    <t>Caixa de passagem PVC 4x2" - fornecimento e instalação</t>
  </si>
  <si>
    <t>Eletroduto PVC flexivel 1", inclusive conexões</t>
  </si>
  <si>
    <t>Eletroduto PVC flexivel 3/4", inclusive conexões</t>
  </si>
  <si>
    <t>Eletrocalha lisa com tampa 100 x 50 mm, inclusive conexões</t>
  </si>
  <si>
    <t>SISTEMA DE EXAUSTÃO MECÂNICA</t>
  </si>
  <si>
    <t>Coifa de Centro em Aço Inox de 1500x1000x600</t>
  </si>
  <si>
    <t>Duto de ligação 1000 X 0.80mm</t>
  </si>
  <si>
    <t>Chapéu chines em aluminio</t>
  </si>
  <si>
    <t>Exaustor axial interno vazão 40m³/min.</t>
  </si>
  <si>
    <t>Exaustor mecânico para banheiro 80m3/h com duto flexível - kit</t>
  </si>
  <si>
    <t>Pára-raios tipo Franklin em aço inox 3 pontas em haste de 3 m. x 1.1/2" tipo simples</t>
  </si>
  <si>
    <t>Vergalhão CA - 25 # 10 mm2</t>
  </si>
  <si>
    <t>22.5</t>
  </si>
  <si>
    <t>Abraçadeira-guia reforçada 2"</t>
  </si>
  <si>
    <t>Clips galvanizado</t>
  </si>
  <si>
    <t>22.6</t>
  </si>
  <si>
    <t>Caixa de equalização de potências 200x200mm em aço com barramento, expessura  6 mm</t>
  </si>
  <si>
    <t>22.7</t>
  </si>
  <si>
    <t>Escavação de vala para aterramento</t>
  </si>
  <si>
    <t>22.8</t>
  </si>
  <si>
    <t>Haste tipo coopperweld 5/8" x 2,40m.</t>
  </si>
  <si>
    <t>22.9</t>
  </si>
  <si>
    <t>Cabo de cobre nu 16 mm2</t>
  </si>
  <si>
    <t>22.10</t>
  </si>
  <si>
    <t>22.11</t>
  </si>
  <si>
    <t>22.12</t>
  </si>
  <si>
    <t>Caixa de inspeção, PVC de 12", com tampa de ferro fundido,conforme detalhe no projeto</t>
  </si>
  <si>
    <t>Conjunto de mastros para bandeiras em tubo ferro galvanizado telescópico (alt= 7m (3mx2" + 4mx1 1/2")</t>
  </si>
  <si>
    <t>Bancada em granito cinza andorinha - espessura 2cm, conforme projeto</t>
  </si>
  <si>
    <t>Prateleira,acabamentos em granito cinza andorinha - espessura 2cm, conforme projeto</t>
  </si>
  <si>
    <t xml:space="preserve">Prateleiras e escaninhos em mdf </t>
  </si>
  <si>
    <t>Bancos de concreto</t>
  </si>
  <si>
    <t>Peitoril em granito cinza, largura=17,00cm espessura variável e pingadeira</t>
  </si>
  <si>
    <t>Mão francesa metálica para apoio das pratelerias e bancadas</t>
  </si>
  <si>
    <t>CAIXA DÁGUA - 30.000L</t>
  </si>
  <si>
    <t>Alça de içamento</t>
  </si>
  <si>
    <t>Suporte de luz piloto</t>
  </si>
  <si>
    <t>23.2.3</t>
  </si>
  <si>
    <t>Suporte para cinto de segurança</t>
  </si>
  <si>
    <t>23.2.4</t>
  </si>
  <si>
    <t>Suporte para Pára-raio</t>
  </si>
  <si>
    <t>23.2.5</t>
  </si>
  <si>
    <t>Escada interna e externa tipo marinheiro, inclusive pintura</t>
  </si>
  <si>
    <t>23.2.6</t>
  </si>
  <si>
    <t>Guarda corpo de 1,0m de altura</t>
  </si>
  <si>
    <t>23.2.7</t>
  </si>
  <si>
    <t>Chapa de aço carbono de alta resistência a corrosão e de qualidade estrutural e solda interna e externa, para confecção do reservatorioconforme projeto</t>
  </si>
  <si>
    <t>23.2.8</t>
  </si>
  <si>
    <t>Sistema de ancoragem com 6 nichos, conforme projeto</t>
  </si>
  <si>
    <t>23.2.9</t>
  </si>
  <si>
    <t>Preparo de superfície: jateamento abrasivo ao metal branco (interno e externo), padrão AS 3.</t>
  </si>
  <si>
    <t>23.2.10</t>
  </si>
  <si>
    <t>Acabamento interno: duas demãos de espessura seca de primer Epóxi</t>
  </si>
  <si>
    <t>23.2.11</t>
  </si>
  <si>
    <t>Acabamento externo: uma demão de espessura seca de primer Epóxi</t>
  </si>
  <si>
    <t>23.2.12</t>
  </si>
  <si>
    <t>Pintura Externa: uma demão de poliuretano na cor amarelo</t>
  </si>
  <si>
    <t xml:space="preserve">Escavação manual de valas em qualquer terreno exceto rocha até h=2,0 m </t>
  </si>
  <si>
    <t>MURETA E ABRIGO DE GÁS - VIGAS BALDRAME</t>
  </si>
  <si>
    <t>3.5.3</t>
  </si>
  <si>
    <t>3.5.5</t>
  </si>
  <si>
    <t>Armação de aço CA-50 Ø 25mm; incluso fornecimento, corte, dobra e colocação</t>
  </si>
  <si>
    <t>Armação de aço CA-60 Ø 4,2mm; incluso fornecimento, corte, dobra e colocação</t>
  </si>
  <si>
    <t>3.3.8</t>
  </si>
  <si>
    <t>3.3.9</t>
  </si>
  <si>
    <t>Estaca Ø 30cm escavada manualmente fck= 15MPa, sem armação</t>
  </si>
  <si>
    <t>Estaca Ø 25cm escavada manualmente fck= 15MPa, sem armação - 7m</t>
  </si>
  <si>
    <t>Alvenaria em tijolos maciços 5x10x20 cm (espessura 10cm), acentamento com argamassa no traço 1:2:8 (cimento, cal e areia)</t>
  </si>
  <si>
    <t>5.2.6</t>
  </si>
  <si>
    <t>5.2.7</t>
  </si>
  <si>
    <t>Fechamento de shafts em gesso acartonado</t>
  </si>
  <si>
    <t>Janela de Alumínio - JA-03, 140x115, completa conforme projeto de esquadrias - Fixa</t>
  </si>
  <si>
    <t>Janela de Alumínio - JA-16, 160x0,85, completa conforme projeto de esquadrias - Fixa</t>
  </si>
  <si>
    <t>Vidro liso temperado incolor, espessura 6mm para janelas</t>
  </si>
  <si>
    <t>Porta de correr - PA4 - 450x270  conforme projeto de esquadrias, inclusive ferragens e vidro liso incolor, espessura 8mm</t>
  </si>
  <si>
    <t>Porta de Madeira - PM3 - 80x210, incluso ferragens e fechadura, conforme projeto de esquadrias</t>
  </si>
  <si>
    <t xml:space="preserve">Porta de Madeira - PM4 - 80x210, incluso ferragens e fechadura, conforme projeto de esquadrias </t>
  </si>
  <si>
    <t xml:space="preserve">Porta de Madeira - PM1 - 70x210, incluso ferragens e fechadura, conforme projeto de esquadrias </t>
  </si>
  <si>
    <t>Porta de Madeira - PM2 - 80x210, com veneziana, incluso ferragens e fechadura, conforme projeto de esquadrias</t>
  </si>
  <si>
    <t xml:space="preserve">Porta de Madeira - PM5 - 80x210,  incluso ferragens e fechadura, conforme projeto de esquadrias </t>
  </si>
  <si>
    <t>Vidro liso temperado incolor, espessura 6mm para porta PM5</t>
  </si>
  <si>
    <t xml:space="preserve">Peças de apoio para deficientes em aço inox, 60cm reta NBR9050 JACKWAL nas portas PM3 e PM5  </t>
  </si>
  <si>
    <t>Bandeiras fixas de vidro 175x35 para porta PV2, conforme projeto de esquadria</t>
  </si>
  <si>
    <t>Porta de correr - PA5 - 240x210  - conforme projeto de esquadrias, inclusive ferragens e vidro liso incolor, espessura 8mm</t>
  </si>
  <si>
    <t>Porta de abrir - PA3 - 160x210 em chapa de alumínio com veneziana- conforme projeto de esquadrias, inclusive ferragens e vidro</t>
  </si>
  <si>
    <t>7.7</t>
  </si>
  <si>
    <t>7.8</t>
  </si>
  <si>
    <t>Impermeabilização com argamassa e aditivo impermeabilizante e=2cm em áreas molhadas</t>
  </si>
  <si>
    <t>Pintura em esmalte sintético 02 demaões em esquadria de ferro, 2 demãos</t>
  </si>
  <si>
    <t>12.1.28</t>
  </si>
  <si>
    <t>12.1.29</t>
  </si>
  <si>
    <t>12.1.30</t>
  </si>
  <si>
    <t>12.1.31</t>
  </si>
  <si>
    <t>12.1.32</t>
  </si>
  <si>
    <t>12.1.33</t>
  </si>
  <si>
    <t>12.1.34</t>
  </si>
  <si>
    <t>12.1.35</t>
  </si>
  <si>
    <t>12.1.36</t>
  </si>
  <si>
    <t>12.1.37</t>
  </si>
  <si>
    <t>12.1.38</t>
  </si>
  <si>
    <t>12.1.39</t>
  </si>
  <si>
    <t>12.1.40</t>
  </si>
  <si>
    <t>12.1.41</t>
  </si>
  <si>
    <t>12.1.42</t>
  </si>
  <si>
    <t>12.1.43</t>
  </si>
  <si>
    <t>12.1.44</t>
  </si>
  <si>
    <t>12.1.45</t>
  </si>
  <si>
    <t>12.1.46</t>
  </si>
  <si>
    <t>12.1.47</t>
  </si>
  <si>
    <t>12.1.48</t>
  </si>
  <si>
    <t>12.1.49</t>
  </si>
  <si>
    <t>12.1.50</t>
  </si>
  <si>
    <t>12.1.51</t>
  </si>
  <si>
    <t>12.1.52</t>
  </si>
  <si>
    <t>12.1.53</t>
  </si>
  <si>
    <t>12.1.54</t>
  </si>
  <si>
    <t>12.1.55</t>
  </si>
  <si>
    <t>12.1.56</t>
  </si>
  <si>
    <t>12.1.57</t>
  </si>
  <si>
    <t>12.1.58</t>
  </si>
  <si>
    <t>12.1.59</t>
  </si>
  <si>
    <t>12.1.60</t>
  </si>
  <si>
    <t>12.1.61</t>
  </si>
  <si>
    <t>12.1.62</t>
  </si>
  <si>
    <t>12.2.5</t>
  </si>
  <si>
    <t>12.2.6</t>
  </si>
  <si>
    <t>12.2.7</t>
  </si>
  <si>
    <t>12.2.8</t>
  </si>
  <si>
    <t>14.41</t>
  </si>
  <si>
    <t>14.42</t>
  </si>
  <si>
    <t>Ralo seco PVC 100mm</t>
  </si>
  <si>
    <t>15.13</t>
  </si>
  <si>
    <t>15.19</t>
  </si>
  <si>
    <t>15.27</t>
  </si>
  <si>
    <t>15.28</t>
  </si>
  <si>
    <t>15.30</t>
  </si>
  <si>
    <t>17.14</t>
  </si>
  <si>
    <t>17.15</t>
  </si>
  <si>
    <t>Tê 25mm, fornecimento e instalação</t>
  </si>
  <si>
    <t>Caixa de passage PVC octogonal 3" - fornecimento e instalação</t>
  </si>
  <si>
    <t>Porta de abrir - PA1 - 100x210 em chapa de alumínio com veneziana e vidro mini boreal- conforme projeto de esquadrias, inclusive ferragens e vidro</t>
  </si>
  <si>
    <t>Porta de abrir - PA2 - 80x210 em chapa de alumínio com veneziana e vidro mini boreal- conforme projeto de esquadrias, inclusive ferragens e vidro</t>
  </si>
  <si>
    <t>Cuba industrial em aço Inoxidável completa, dimensões 60x50x40cm</t>
  </si>
  <si>
    <t>Cuba em aço Inoxidável completa, dimensões 50x40x20cm</t>
  </si>
  <si>
    <t>Cuba de embutir em aço Inoxidável completa, dimensões 40x34x17cm</t>
  </si>
  <si>
    <t>Tanque Grande 40L cor Branco Gelo, código TQ.03; DECA ou equivalente</t>
  </si>
  <si>
    <t>Chuveiro Maxi Ducha com desviador para duchas elétricas, LORENZETTI ou equivalente</t>
  </si>
  <si>
    <t>Torneira elétrica Fortti Maxi, código 79004; LORENZETTI ou equivalente</t>
  </si>
  <si>
    <t>Instalação básica para abrigo de gás (capacidade 4 cilindros GLP de 45 kg)</t>
  </si>
  <si>
    <t>Envelope de concreto para proteção de tubo enterrado, espessura 3cm</t>
  </si>
  <si>
    <t>Placa de sinalização em PVC, fotoluminescente, "Proibido fumar"</t>
  </si>
  <si>
    <t>Placa de sinalização em PVC, fotoluminescente, "Perigo inflamavel"</t>
  </si>
  <si>
    <t>Placa de sinalização em PVC fotoluminescente, dimensões até 480cm²</t>
  </si>
  <si>
    <t>Tubo aço galvanizado 65mm - 2 1/2"</t>
  </si>
  <si>
    <t>Esguicho 1½" x 16mm tipo jato sólido com engate rápido para mangueira</t>
  </si>
  <si>
    <t>Tampão ferro fundido para passeio com inscrição "Incêndio" 50X50cm</t>
  </si>
  <si>
    <t>Tampão cego Ø 1½" com corrente tipo Storz e engate rápido</t>
  </si>
  <si>
    <t>Eletroduto PVC rigido roscavel 1.1/4", inclusive conexões</t>
  </si>
  <si>
    <t>20.5.3</t>
  </si>
  <si>
    <t>Tomada de embutir RJ-45 com 1 módulo</t>
  </si>
  <si>
    <t>Tomada completa TV/SAT</t>
  </si>
  <si>
    <t>20.5.4</t>
  </si>
  <si>
    <t>20.5.5</t>
  </si>
  <si>
    <t>Fita adesiva antiderrapante 50mm para degraus dos banheiros</t>
  </si>
  <si>
    <t>União ferro galvanizado Ø 2½" com assento cônico</t>
  </si>
  <si>
    <t>Alarme sonoro/visual com acionador manual</t>
  </si>
  <si>
    <t>Bomba hidraulioca 3 cv</t>
  </si>
  <si>
    <t>Válvula de descarga com duplo acionamento</t>
  </si>
  <si>
    <t>Obra: Proinfância - Tipo 1- opção 220V com sapatas</t>
  </si>
  <si>
    <t>CONCRETO ARMADO PARA FUNDAÇÕES - SAPATAS</t>
  </si>
  <si>
    <t>Eletroduto PVC flexível corrugado reforçado, Ø25mm (DN 3/4"), inclusive conexões</t>
  </si>
  <si>
    <t>Eletroduto PVC flexível corrugado reforçado, Ø32mm (DN 1"), inclusive conexões</t>
  </si>
  <si>
    <t>Eletroduto PVC rigido roscavel, Ø50mm (DN 1 1/2"), inclusive conexões</t>
  </si>
  <si>
    <t>Eletroduto PVC rigido roscavel, Ø75mm (DN 2 1/2"), inclusive conexões</t>
  </si>
  <si>
    <t>Eletroduto PVC rigido roscavel, Ø85mm (DN 3"), inclusive conexões</t>
  </si>
  <si>
    <t>Interruptor 3 teclas simples</t>
  </si>
  <si>
    <t>Interruptor 1 tecla simples e tomada</t>
  </si>
  <si>
    <t>Quadro de Distribuição de embutir, completo, (para 12 disjuntores monopolares, com barramento para as fases, neutro e para proteção, metálico, pintura eletrostática epóxi cor bege, c/ porta, trinco e acessórios)</t>
  </si>
  <si>
    <t>Disjuntor unipolar termomagnético 13A</t>
  </si>
  <si>
    <t>Eletrocalha lisa tipo U 150x75mm com tampa, inclusive conexões</t>
  </si>
  <si>
    <t>Tomada universal, 20A, cor branca, completa</t>
  </si>
  <si>
    <t>Tomada universal, 10A, cor branca, completa</t>
  </si>
  <si>
    <t>Tomada dupla 10A, completa</t>
  </si>
  <si>
    <t>Cabo de cobre nu 35mm²</t>
  </si>
  <si>
    <t>Cabo de cobre nu 50mm²</t>
  </si>
  <si>
    <t>Limpeza de obra</t>
  </si>
  <si>
    <t>Alvenaria de vedação de 1 vez em tijolos cerâmicos de 08 furos (dimensões nominais: 19x19x09); assentamento em argamassa no traço 1:2:8 (cimento, cal e areia) para sóculos</t>
  </si>
  <si>
    <t>Alvenaria de vedação horizontal em tijolos cerâmicos dimensões nominais: 14x19x39; assentamento em argamassa no traço 1:2:8 (cimento, cal e areia) para parede externa</t>
  </si>
  <si>
    <t>1 - Esta planilha orçamentária refere-se  ao projeto básico do Programa Proinfância Tipo 1. Os quantitativos são estimados com o objetivo de estabelecer um valor de referência. O orçamento final deverá ser realizado pelo ente federado, com base no projeto executivo. Considera-se projeto executivo aquele cuja elaboração se dá ao final do estabelecimento das fundações adequadas ao solo do local onde o projeto será edificado, bem como outros ajustes que se fizerem necessários.</t>
  </si>
  <si>
    <t>Pavimetação em blocos intertravado de concreto, assentados sobre colchão de areia</t>
  </si>
  <si>
    <t>Estrutura steel frame metalica em tesouras</t>
  </si>
  <si>
    <t>11.9</t>
  </si>
  <si>
    <t>Interruptor 2 teclas simples e tomada</t>
  </si>
  <si>
    <t>Condutor de cobre unipolar, isolação em PVC/70ºC, camada de proteção em PVC, não propagador de chamas, classe de tensão 750V, encordoamento classe 5, flexível, com a seguinte seção nominal: #150 mm²</t>
  </si>
  <si>
    <t>Eletroduto aço galvanizado, Ø25mm (DN 3/4"), inclusive conexões</t>
  </si>
  <si>
    <t>Disjuntor unipolar termomagnético 10A</t>
  </si>
  <si>
    <t>Disjuntor unipolar termomagnético 40A</t>
  </si>
  <si>
    <t>Disjuntor tripolar termomagnético 16A</t>
  </si>
  <si>
    <t>Disjuntor tripolar termomagnético 20A</t>
  </si>
  <si>
    <t>Disjuntor tripolar termomagnético 50A</t>
  </si>
  <si>
    <t>Disjuntor tripolar termomagnético 225A</t>
  </si>
  <si>
    <t>Interruptor bipolar DR - 40A</t>
  </si>
  <si>
    <t>Interruptor bipolar DR - 63A</t>
  </si>
  <si>
    <t>Caixa de passagem de sobrepor no teto PVC 100x100x80mm</t>
  </si>
  <si>
    <t>Módulo de saída de fio (para chuveiro)</t>
  </si>
  <si>
    <t>18.2.16</t>
  </si>
  <si>
    <t>18.2.17</t>
  </si>
  <si>
    <t>Eletroduto PVC rigido roscavel 2", inclusive conexões</t>
  </si>
  <si>
    <t>Mini-rack de parede 19" x 5u x 370mm</t>
  </si>
  <si>
    <t>Junção PVC simples 40mm-40mm - fornecimento e instalação</t>
  </si>
  <si>
    <t>Marcação de piso para localização de extintor e hidrante, dimensões 100x100cm</t>
  </si>
  <si>
    <t>Passeio em concreto desempenado com junta plastica a cada 1,20m e=10cm</t>
  </si>
  <si>
    <t>Rodapé vinilico de 7cm de altura</t>
  </si>
  <si>
    <t>Rodapé cerâmico de 10cm de altura com placas de dimensões 60x60cm</t>
  </si>
  <si>
    <t xml:space="preserve">Emassamento de paredes internas e externas com massa acrílica, 2 demãos </t>
  </si>
  <si>
    <t>Alvenaria de vedação horizontal em tijolos cerâmicos dimensões nominais: 14x19x39; assentamento em argamassa no traço 1:2:8 (cimento, cal e areia)</t>
  </si>
  <si>
    <t>Pintura de esmalte sintético 02 demãos para estrutura metalica</t>
  </si>
  <si>
    <t>10.1.13</t>
  </si>
  <si>
    <t xml:space="preserve">Unidade federativa: </t>
  </si>
  <si>
    <t>INSTALAÇÕES ELÉTRICAS</t>
  </si>
  <si>
    <t>SINAPI</t>
  </si>
  <si>
    <t>PAUDALHO-PE</t>
  </si>
  <si>
    <t xml:space="preserve">RECURSOS PROVENIENTES DO FUNDO NACIONAL DE DESENVOLVIMENTO DA EDUCAÇÃO (FNDE) </t>
  </si>
  <si>
    <t>TOTAL:</t>
  </si>
  <si>
    <t xml:space="preserve">TOTAL GERAL: </t>
  </si>
  <si>
    <t>CRONOGRAMA - RECURSO PRÓPRIO</t>
  </si>
  <si>
    <t>1+E9:H11</t>
  </si>
  <si>
    <t>Valor no Período</t>
  </si>
  <si>
    <t>Porcentagem no Peíodo (%)</t>
  </si>
  <si>
    <t>Valor Acumulado</t>
  </si>
  <si>
    <t>Porcentagem Acumulada (%)</t>
  </si>
  <si>
    <t>SUPERESTRUTURA</t>
  </si>
  <si>
    <t>ESQUADRIAS</t>
  </si>
  <si>
    <t>INSTALAÇÃO HIDRÁULICA</t>
  </si>
  <si>
    <t>SERVIÇOS EXTRAS</t>
  </si>
  <si>
    <t>CRONOGRAMA - RECURSO FNDE</t>
  </si>
  <si>
    <t>PREFEITURA MUNICIPAL DE PAUDALHO - PE
SECRETARIA DE DESENVOLVIMENTO URBANO E AGRÁRIO</t>
  </si>
  <si>
    <r>
      <t xml:space="preserve">OBJETO: </t>
    </r>
    <r>
      <rPr>
        <sz val="10"/>
        <rFont val="Arial"/>
        <family val="2"/>
      </rPr>
      <t>CONTRATAÇÃO DE EMPRESA DE ENGENHARIA PARA EXECUÇÃO DO SERVIÇO DE CONSTRUÇÃO DA CRECHE MUNICIPAL CAZUZA PINHEIRO RAMOS NO MUNICIPIO DE PAUDALHO/PE.</t>
    </r>
  </si>
  <si>
    <t>MUNICÍPIO: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</si>
</sst>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.00&quot; &quot;;&quot; (&quot;#,##0.00&quot;)&quot;;&quot; -&quot;#&quot; &quot;;@&quot; &quot;"/>
    <numFmt numFmtId="166" formatCode="#,##0.00&quot; &quot;;&quot;-&quot;#,##0.00&quot; &quot;;&quot; -&quot;#&quot; &quot;;@&quot; &quot;"/>
    <numFmt numFmtId="167" formatCode="[$R$-416]&quot; &quot;#,##0.00;[Red]&quot;-&quot;[$R$-416]&quot; &quot;#,##0.00"/>
    <numFmt numFmtId="168" formatCode="_-* #,##0.00\ _€_-;\-* #,##0.00\ _€_-;_-* &quot;-&quot;??\ _€_-;_-@_-"/>
    <numFmt numFmtId="169" formatCode="#\,##0."/>
    <numFmt numFmtId="170" formatCode="_(&quot;$&quot;* #,##0_);_(&quot;$&quot;* \(#,##0\);_(&quot;$&quot;* &quot;-&quot;_);_(@_)"/>
    <numFmt numFmtId="171" formatCode="_(&quot;$&quot;* #,##0.00_);_(&quot;$&quot;* \(#,##0.00\);_(&quot;$&quot;* &quot;-&quot;??_);_(@_)"/>
    <numFmt numFmtId="172" formatCode="\$#."/>
    <numFmt numFmtId="173" formatCode="#.00"/>
    <numFmt numFmtId="174" formatCode="0.00_)"/>
    <numFmt numFmtId="175" formatCode="%#.00"/>
    <numFmt numFmtId="176" formatCode="#\,##0.00"/>
    <numFmt numFmtId="177" formatCode="#,"/>
    <numFmt numFmtId="178" formatCode="_(* #,##0_);_(* \(#,##0\);_(* &quot;-&quot;_);_(@_)"/>
    <numFmt numFmtId="179" formatCode="0.0%"/>
    <numFmt numFmtId="180" formatCode="_(* #,##0.00_);_(* \(#,##0.00\);_(* \-??_);_(@_)"/>
    <numFmt numFmtId="181" formatCode="0.000"/>
    <numFmt numFmtId="182" formatCode="_(* #,##0.0000000000000000_);_(* \(#,##0.0000000000000000\);_(* &quot;-&quot;??_);_(@_)"/>
    <numFmt numFmtId="183" formatCode="_(* #,##0.0_);_(* \(#,##0.0\);_(* &quot;-&quot;??_);_(@_)"/>
  </numFmts>
  <fonts count="63"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Arial"/>
      <family val="2"/>
    </font>
    <font>
      <sz val="10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1"/>
      <color rgb="FF000000"/>
      <name val="Arial"/>
      <family val="2"/>
    </font>
    <font>
      <sz val="16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u/>
      <sz val="11"/>
      <color indexed="12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10"/>
      <name val="Times New Roman"/>
      <family val="1"/>
    </font>
    <font>
      <sz val="10"/>
      <color indexed="8"/>
      <name val="MS Sans Serif"/>
      <family val="2"/>
    </font>
    <font>
      <sz val="1"/>
      <color indexed="8"/>
      <name val="Courier"/>
      <family val="3"/>
    </font>
    <font>
      <u/>
      <sz val="6"/>
      <color indexed="36"/>
      <name val="MS Sans Serif"/>
      <family val="2"/>
    </font>
    <font>
      <sz val="8"/>
      <name val="Arial"/>
      <family val="2"/>
    </font>
    <font>
      <sz val="10"/>
      <name val="Courier"/>
      <family val="3"/>
    </font>
    <font>
      <sz val="12"/>
      <name val="Times New Roman"/>
      <family val="1"/>
    </font>
    <font>
      <b/>
      <i/>
      <sz val="16"/>
      <name val="Helv"/>
    </font>
    <font>
      <b/>
      <sz val="14"/>
      <name val="Arial"/>
      <family val="2"/>
    </font>
    <font>
      <sz val="1"/>
      <color indexed="1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20.5"/>
      <color rgb="FF000000"/>
      <name val="Times New Roman"/>
      <family val="1"/>
    </font>
    <font>
      <sz val="10.5"/>
      <color rgb="FF000000"/>
      <name val="Arial Black"/>
      <family val="2"/>
    </font>
    <font>
      <sz val="14"/>
      <color rgb="FF000000"/>
      <name val="Times New Roman"/>
      <family val="1"/>
    </font>
    <font>
      <b/>
      <sz val="11"/>
      <name val="Arial"/>
      <family val="2"/>
    </font>
    <font>
      <sz val="9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rgb="FFDDDDDD"/>
      </left>
      <right style="medium">
        <color rgb="FFDDDDDD"/>
      </right>
      <top style="thick">
        <color rgb="FFDDDDDD"/>
      </top>
      <bottom/>
      <diagonal/>
    </border>
    <border>
      <left style="medium">
        <color rgb="FFDDDDDD"/>
      </left>
      <right style="medium">
        <color rgb="FFDDDDDD"/>
      </right>
      <top/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388">
    <xf numFmtId="0" fontId="0" fillId="0" borderId="0"/>
    <xf numFmtId="0" fontId="15" fillId="0" borderId="0" applyNumberFormat="0" applyBorder="0" applyProtection="0"/>
    <xf numFmtId="0" fontId="15" fillId="0" borderId="0" applyNumberFormat="0" applyBorder="0" applyProtection="0"/>
    <xf numFmtId="165" fontId="15" fillId="0" borderId="0" applyBorder="0" applyProtection="0"/>
    <xf numFmtId="165" fontId="15" fillId="0" borderId="0" applyBorder="0" applyProtection="0"/>
    <xf numFmtId="0" fontId="16" fillId="0" borderId="0" applyNumberFormat="0" applyBorder="0" applyProtection="0"/>
    <xf numFmtId="0" fontId="15" fillId="0" borderId="0" applyNumberFormat="0" applyBorder="0" applyProtection="0"/>
    <xf numFmtId="166" fontId="16" fillId="0" borderId="0" applyBorder="0" applyProtection="0"/>
    <xf numFmtId="0" fontId="17" fillId="0" borderId="0" applyNumberFormat="0" applyBorder="0" applyProtection="0">
      <alignment horizontal="center"/>
    </xf>
    <xf numFmtId="0" fontId="17" fillId="0" borderId="0" applyNumberFormat="0" applyBorder="0" applyProtection="0">
      <alignment horizontal="center" textRotation="90"/>
    </xf>
    <xf numFmtId="0" fontId="12" fillId="0" borderId="0"/>
    <xf numFmtId="9" fontId="12" fillId="0" borderId="0" applyFont="0" applyFill="0" applyBorder="0" applyAlignment="0" applyProtection="0"/>
    <xf numFmtId="0" fontId="18" fillId="0" borderId="0" applyNumberFormat="0" applyBorder="0" applyProtection="0"/>
    <xf numFmtId="167" fontId="18" fillId="0" borderId="0" applyBorder="0" applyProtection="0"/>
    <xf numFmtId="164" fontId="14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5" fillId="0" borderId="0" applyBorder="0" applyProtection="0"/>
    <xf numFmtId="0" fontId="12" fillId="0" borderId="0"/>
    <xf numFmtId="0" fontId="12" fillId="0" borderId="0"/>
    <xf numFmtId="0" fontId="12" fillId="0" borderId="0"/>
    <xf numFmtId="0" fontId="19" fillId="0" borderId="0"/>
    <xf numFmtId="164" fontId="12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1" fillId="0" borderId="0"/>
    <xf numFmtId="0" fontId="10" fillId="0" borderId="0"/>
    <xf numFmtId="0" fontId="22" fillId="0" borderId="0"/>
    <xf numFmtId="164" fontId="14" fillId="0" borderId="0" applyFont="0" applyFill="0" applyBorder="0" applyAlignment="0" applyProtection="0"/>
    <xf numFmtId="0" fontId="19" fillId="0" borderId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6" fillId="0" borderId="0" applyNumberFormat="0" applyBorder="0" applyProtection="0"/>
    <xf numFmtId="0" fontId="23" fillId="0" borderId="0" applyNumberFormat="0" applyFill="0" applyBorder="0" applyAlignment="0" applyProtection="0">
      <alignment vertical="top"/>
      <protection locked="0"/>
    </xf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24" fillId="0" borderId="0"/>
    <xf numFmtId="0" fontId="21" fillId="0" borderId="0"/>
    <xf numFmtId="0" fontId="9" fillId="0" borderId="0"/>
    <xf numFmtId="9" fontId="19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9" fontId="19" fillId="0" borderId="0" applyFont="0" applyFill="0" applyBorder="0" applyAlignment="0" applyProtection="0"/>
    <xf numFmtId="0" fontId="12" fillId="0" borderId="0"/>
    <xf numFmtId="0" fontId="8" fillId="0" borderId="0"/>
    <xf numFmtId="43" fontId="8" fillId="0" borderId="0" applyFont="0" applyFill="0" applyBorder="0" applyAlignment="0" applyProtection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164" fontId="12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26" fillId="0" borderId="0" applyFont="0" applyFill="0" applyBorder="0" applyAlignment="0" applyProtection="0"/>
    <xf numFmtId="0" fontId="27" fillId="0" borderId="0"/>
    <xf numFmtId="9" fontId="26" fillId="0" borderId="0" applyFont="0" applyFill="0" applyBorder="0" applyAlignment="0" applyProtection="0"/>
    <xf numFmtId="0" fontId="28" fillId="0" borderId="0"/>
    <xf numFmtId="168" fontId="12" fillId="0" borderId="0" applyFont="0" applyFill="0" applyBorder="0" applyAlignment="0" applyProtection="0"/>
    <xf numFmtId="169" fontId="29" fillId="0" borderId="0">
      <protection locked="0"/>
    </xf>
    <xf numFmtId="0" fontId="13" fillId="6" borderId="22" applyFill="0" applyBorder="0" applyAlignment="0" applyProtection="0">
      <alignment vertical="center"/>
      <protection locked="0"/>
    </xf>
    <xf numFmtId="170" fontId="12" fillId="0" borderId="0" applyFont="0" applyFill="0" applyBorder="0" applyAlignment="0" applyProtection="0"/>
    <xf numFmtId="171" fontId="12" fillId="0" borderId="0" applyFont="0" applyFill="0" applyBorder="0" applyAlignment="0" applyProtection="0"/>
    <xf numFmtId="172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173" fontId="29" fillId="0" borderId="0">
      <protection locked="0"/>
    </xf>
    <xf numFmtId="173" fontId="29" fillId="0" borderId="0"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38" fontId="31" fillId="2" borderId="0" applyNumberFormat="0" applyBorder="0" applyAlignment="0" applyProtection="0"/>
    <xf numFmtId="0" fontId="29" fillId="0" borderId="0">
      <protection locked="0"/>
    </xf>
    <xf numFmtId="0" fontId="29" fillId="0" borderId="0">
      <protection locked="0"/>
    </xf>
    <xf numFmtId="0" fontId="32" fillId="0" borderId="0"/>
    <xf numFmtId="10" fontId="31" fillId="7" borderId="1" applyNumberFormat="0" applyBorder="0" applyAlignment="0" applyProtection="0"/>
    <xf numFmtId="0" fontId="12" fillId="0" borderId="0">
      <alignment horizontal="centerContinuous" vertical="justify"/>
    </xf>
    <xf numFmtId="0" fontId="33" fillId="0" borderId="0" applyAlignment="0">
      <alignment horizontal="center"/>
    </xf>
    <xf numFmtId="174" fontId="34" fillId="0" borderId="0"/>
    <xf numFmtId="0" fontId="35" fillId="0" borderId="0">
      <alignment horizontal="left" vertical="center" indent="12"/>
    </xf>
    <xf numFmtId="0" fontId="31" fillId="0" borderId="22" applyBorder="0">
      <alignment horizontal="left" vertical="center" wrapText="1" indent="2"/>
      <protection locked="0"/>
    </xf>
    <xf numFmtId="0" fontId="31" fillId="0" borderId="22" applyBorder="0">
      <alignment horizontal="left" vertical="center" wrapText="1" indent="3"/>
      <protection locked="0"/>
    </xf>
    <xf numFmtId="10" fontId="12" fillId="0" borderId="0" applyFont="0" applyFill="0" applyBorder="0" applyAlignment="0" applyProtection="0"/>
    <xf numFmtId="175" fontId="29" fillId="0" borderId="0">
      <protection locked="0"/>
    </xf>
    <xf numFmtId="175" fontId="29" fillId="0" borderId="0">
      <protection locked="0"/>
    </xf>
    <xf numFmtId="176" fontId="29" fillId="0" borderId="0">
      <protection locked="0"/>
    </xf>
    <xf numFmtId="38" fontId="25" fillId="0" borderId="0" applyFont="0" applyFill="0" applyBorder="0" applyAlignment="0" applyProtection="0"/>
    <xf numFmtId="177" fontId="36" fillId="0" borderId="0">
      <protection locked="0"/>
    </xf>
    <xf numFmtId="178" fontId="26" fillId="0" borderId="0" applyFont="0" applyFill="0" applyBorder="0" applyAlignment="0" applyProtection="0"/>
    <xf numFmtId="0" fontId="25" fillId="0" borderId="0"/>
    <xf numFmtId="0" fontId="37" fillId="0" borderId="0">
      <protection locked="0"/>
    </xf>
    <xf numFmtId="0" fontId="37" fillId="0" borderId="0">
      <protection locked="0"/>
    </xf>
    <xf numFmtId="0" fontId="7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26" fillId="0" borderId="0"/>
    <xf numFmtId="0" fontId="6" fillId="0" borderId="0"/>
    <xf numFmtId="9" fontId="6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71" fontId="12" fillId="0" borderId="0" applyFont="0" applyFill="0" applyBorder="0" applyAlignment="0" applyProtection="0"/>
    <xf numFmtId="0" fontId="6" fillId="0" borderId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9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4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12" fillId="0" borderId="0"/>
    <xf numFmtId="0" fontId="41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0" fontId="3" fillId="0" borderId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>
      <alignment horizontal="centerContinuous" vertical="justify"/>
    </xf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10" fontId="1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1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164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>
      <alignment horizontal="centerContinuous" vertical="justify"/>
    </xf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10" fontId="1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1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12" fillId="0" borderId="0">
      <alignment horizontal="centerContinuous" vertical="justify"/>
    </xf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0" fontId="1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1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164" fontId="12" fillId="0" borderId="0" applyFont="0" applyFill="0" applyBorder="0" applyAlignment="0" applyProtection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2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1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1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64" fontId="12" fillId="0" borderId="0" applyFont="0" applyFill="0" applyBorder="0" applyAlignment="0" applyProtection="0"/>
    <xf numFmtId="0" fontId="3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12" fillId="0" borderId="0"/>
    <xf numFmtId="0" fontId="41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12" fillId="0" borderId="0">
      <alignment horizontal="centerContinuous" vertical="justify"/>
    </xf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0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71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5" fillId="0" borderId="0"/>
    <xf numFmtId="0" fontId="2" fillId="0" borderId="0"/>
    <xf numFmtId="43" fontId="2" fillId="0" borderId="0" applyFont="0" applyFill="0" applyBorder="0" applyAlignment="0" applyProtection="0"/>
    <xf numFmtId="0" fontId="25" fillId="0" borderId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1" borderId="0" applyNumberFormat="0" applyBorder="0" applyAlignment="0" applyProtection="0"/>
    <xf numFmtId="0" fontId="21" fillId="14" borderId="0" applyNumberFormat="0" applyBorder="0" applyAlignment="0" applyProtection="0"/>
    <xf numFmtId="0" fontId="21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9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45" fillId="10" borderId="0" applyNumberFormat="0" applyBorder="0" applyAlignment="0" applyProtection="0"/>
    <xf numFmtId="0" fontId="46" fillId="22" borderId="26" applyNumberFormat="0" applyAlignment="0" applyProtection="0"/>
    <xf numFmtId="0" fontId="47" fillId="23" borderId="27" applyNumberFormat="0" applyAlignment="0" applyProtection="0"/>
    <xf numFmtId="0" fontId="48" fillId="0" borderId="28" applyNumberFormat="0" applyFill="0" applyAlignment="0" applyProtection="0"/>
    <xf numFmtId="0" fontId="44" fillId="24" borderId="0" applyNumberFormat="0" applyBorder="0" applyAlignment="0" applyProtection="0"/>
    <xf numFmtId="0" fontId="44" fillId="25" borderId="0" applyNumberFormat="0" applyBorder="0" applyAlignment="0" applyProtection="0"/>
    <xf numFmtId="0" fontId="44" fillId="26" borderId="0" applyNumberFormat="0" applyBorder="0" applyAlignment="0" applyProtection="0"/>
    <xf numFmtId="0" fontId="44" fillId="19" borderId="0" applyNumberFormat="0" applyBorder="0" applyAlignment="0" applyProtection="0"/>
    <xf numFmtId="0" fontId="44" fillId="20" borderId="0" applyNumberFormat="0" applyBorder="0" applyAlignment="0" applyProtection="0"/>
    <xf numFmtId="0" fontId="44" fillId="27" borderId="0" applyNumberFormat="0" applyBorder="0" applyAlignment="0" applyProtection="0"/>
    <xf numFmtId="0" fontId="49" fillId="13" borderId="26" applyNumberFormat="0" applyAlignment="0" applyProtection="0"/>
    <xf numFmtId="0" fontId="50" fillId="9" borderId="0" applyNumberFormat="0" applyBorder="0" applyAlignment="0" applyProtection="0"/>
    <xf numFmtId="0" fontId="51" fillId="28" borderId="0" applyNumberFormat="0" applyBorder="0" applyAlignment="0" applyProtection="0"/>
    <xf numFmtId="0" fontId="2" fillId="0" borderId="0"/>
    <xf numFmtId="0" fontId="25" fillId="0" borderId="0"/>
    <xf numFmtId="0" fontId="12" fillId="29" borderId="29" applyNumberFormat="0" applyAlignment="0" applyProtection="0"/>
    <xf numFmtId="0" fontId="52" fillId="22" borderId="30" applyNumberFormat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31" applyNumberFormat="0" applyFill="0" applyAlignment="0" applyProtection="0"/>
    <xf numFmtId="0" fontId="56" fillId="0" borderId="32" applyNumberFormat="0" applyFill="0" applyAlignment="0" applyProtection="0"/>
    <xf numFmtId="0" fontId="57" fillId="0" borderId="33" applyNumberFormat="0" applyFill="0" applyAlignment="0" applyProtection="0"/>
    <xf numFmtId="0" fontId="57" fillId="0" borderId="0" applyNumberFormat="0" applyFill="0" applyBorder="0" applyAlignment="0" applyProtection="0"/>
    <xf numFmtId="180" fontId="12" fillId="0" borderId="0" applyFill="0" applyBorder="0" applyAlignment="0" applyProtection="0"/>
    <xf numFmtId="43" fontId="2" fillId="0" borderId="0" applyFont="0" applyFill="0" applyBorder="0" applyAlignment="0" applyProtection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9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19" fillId="0" borderId="0" applyFont="0" applyFill="0" applyBorder="0" applyAlignment="0" applyProtection="0"/>
    <xf numFmtId="0" fontId="19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2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9" fillId="0" borderId="0" applyFont="0" applyFill="0" applyBorder="0" applyAlignment="0" applyProtection="0"/>
  </cellStyleXfs>
  <cellXfs count="264">
    <xf numFmtId="0" fontId="0" fillId="0" borderId="0" xfId="0"/>
    <xf numFmtId="164" fontId="13" fillId="0" borderId="1" xfId="26" applyFont="1" applyFill="1" applyBorder="1" applyAlignment="1">
      <alignment vertical="center" wrapText="1"/>
    </xf>
    <xf numFmtId="164" fontId="12" fillId="4" borderId="1" xfId="26" applyFont="1" applyFill="1" applyBorder="1" applyAlignment="1">
      <alignment vertical="center"/>
    </xf>
    <xf numFmtId="164" fontId="13" fillId="3" borderId="1" xfId="26" applyFont="1" applyFill="1" applyBorder="1" applyAlignment="1">
      <alignment vertical="center"/>
    </xf>
    <xf numFmtId="164" fontId="12" fillId="3" borderId="1" xfId="26" applyFont="1" applyFill="1" applyBorder="1" applyAlignment="1">
      <alignment vertical="center" wrapText="1"/>
    </xf>
    <xf numFmtId="164" fontId="12" fillId="3" borderId="1" xfId="26" applyFont="1" applyFill="1" applyBorder="1" applyAlignment="1">
      <alignment vertical="center"/>
    </xf>
    <xf numFmtId="164" fontId="12" fillId="2" borderId="1" xfId="26" applyFont="1" applyFill="1" applyBorder="1" applyAlignment="1">
      <alignment vertical="center"/>
    </xf>
    <xf numFmtId="4" fontId="13" fillId="0" borderId="0" xfId="10" applyNumberFormat="1" applyFont="1" applyFill="1" applyBorder="1" applyAlignment="1">
      <alignment vertical="center"/>
    </xf>
    <xf numFmtId="0" fontId="12" fillId="3" borderId="19" xfId="10" applyFill="1" applyBorder="1" applyAlignment="1">
      <alignment horizontal="center"/>
    </xf>
    <xf numFmtId="0" fontId="12" fillId="3" borderId="3" xfId="10" applyFill="1" applyBorder="1" applyAlignment="1">
      <alignment horizontal="center"/>
    </xf>
    <xf numFmtId="0" fontId="12" fillId="0" borderId="20" xfId="10" applyBorder="1"/>
    <xf numFmtId="0" fontId="12" fillId="0" borderId="21" xfId="10" applyBorder="1" applyAlignment="1">
      <alignment horizontal="center"/>
    </xf>
    <xf numFmtId="0" fontId="12" fillId="0" borderId="21" xfId="10" applyBorder="1"/>
    <xf numFmtId="0" fontId="12" fillId="0" borderId="13" xfId="10" applyBorder="1" applyAlignment="1">
      <alignment horizontal="center"/>
    </xf>
    <xf numFmtId="164" fontId="0" fillId="0" borderId="1" xfId="45" applyFont="1" applyBorder="1" applyAlignment="1">
      <alignment horizontal="center"/>
    </xf>
    <xf numFmtId="10" fontId="0" fillId="0" borderId="1" xfId="11" applyNumberFormat="1" applyFont="1" applyBorder="1" applyAlignment="1">
      <alignment horizontal="center"/>
    </xf>
    <xf numFmtId="10" fontId="0" fillId="0" borderId="1" xfId="11" applyNumberFormat="1" applyFont="1" applyBorder="1"/>
    <xf numFmtId="0" fontId="12" fillId="0" borderId="1" xfId="10" applyBorder="1"/>
    <xf numFmtId="0" fontId="13" fillId="0" borderId="1" xfId="10" applyFont="1" applyBorder="1"/>
    <xf numFmtId="164" fontId="12" fillId="0" borderId="1" xfId="10" applyNumberFormat="1" applyBorder="1"/>
    <xf numFmtId="164" fontId="12" fillId="0" borderId="1" xfId="10" applyNumberFormat="1" applyFill="1" applyBorder="1"/>
    <xf numFmtId="43" fontId="12" fillId="0" borderId="1" xfId="10" applyNumberFormat="1" applyBorder="1"/>
    <xf numFmtId="164" fontId="0" fillId="0" borderId="1" xfId="45" applyFont="1" applyBorder="1"/>
    <xf numFmtId="0" fontId="12" fillId="0" borderId="0" xfId="10"/>
    <xf numFmtId="164" fontId="0" fillId="0" borderId="0" xfId="45" applyFont="1"/>
    <xf numFmtId="164" fontId="12" fillId="3" borderId="3" xfId="10" applyNumberFormat="1" applyFill="1" applyBorder="1"/>
    <xf numFmtId="164" fontId="12" fillId="0" borderId="1" xfId="26" applyFont="1" applyFill="1" applyBorder="1" applyAlignment="1">
      <alignment vertical="center"/>
    </xf>
    <xf numFmtId="0" fontId="12" fillId="4" borderId="0" xfId="10" applyFont="1" applyFill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79" fontId="13" fillId="0" borderId="0" xfId="11" applyNumberFormat="1" applyFont="1" applyFill="1" applyBorder="1" applyAlignment="1">
      <alignment horizontal="center" vertical="center" wrapText="1"/>
    </xf>
    <xf numFmtId="0" fontId="12" fillId="3" borderId="17" xfId="10" applyFill="1" applyBorder="1" applyAlignment="1">
      <alignment horizontal="center"/>
    </xf>
    <xf numFmtId="0" fontId="12" fillId="0" borderId="1" xfId="2042" applyFont="1" applyFill="1" applyBorder="1" applyAlignment="1">
      <alignment horizontal="center" vertical="center"/>
    </xf>
    <xf numFmtId="0" fontId="12" fillId="0" borderId="1" xfId="27" applyNumberFormat="1" applyFont="1" applyFill="1" applyBorder="1" applyAlignment="1">
      <alignment horizontal="center" vertical="center" wrapText="1"/>
    </xf>
    <xf numFmtId="0" fontId="12" fillId="0" borderId="1" xfId="2037" applyFont="1" applyFill="1" applyBorder="1" applyAlignment="1">
      <alignment horizontal="center" vertical="center"/>
    </xf>
    <xf numFmtId="49" fontId="12" fillId="0" borderId="1" xfId="27" applyNumberFormat="1" applyFont="1" applyFill="1" applyBorder="1" applyAlignment="1">
      <alignment vertical="center" wrapText="1"/>
    </xf>
    <xf numFmtId="0" fontId="12" fillId="0" borderId="1" xfId="789" applyFont="1" applyFill="1" applyBorder="1" applyAlignment="1">
      <alignment horizontal="center" vertical="center"/>
    </xf>
    <xf numFmtId="0" fontId="12" fillId="0" borderId="1" xfId="793" applyFont="1" applyFill="1" applyBorder="1" applyAlignment="1">
      <alignment horizontal="center" vertical="center"/>
    </xf>
    <xf numFmtId="0" fontId="12" fillId="0" borderId="1" xfId="2030" applyFont="1" applyFill="1" applyBorder="1" applyAlignment="1">
      <alignment horizontal="center" vertical="center"/>
    </xf>
    <xf numFmtId="0" fontId="12" fillId="0" borderId="1" xfId="2031" applyFont="1" applyFill="1" applyBorder="1" applyAlignment="1">
      <alignment horizontal="left" vertical="center" wrapText="1"/>
    </xf>
    <xf numFmtId="0" fontId="12" fillId="0" borderId="1" xfId="2031" applyFont="1" applyFill="1" applyBorder="1" applyAlignment="1">
      <alignment horizontal="center" vertical="center" wrapText="1"/>
    </xf>
    <xf numFmtId="0" fontId="12" fillId="0" borderId="2" xfId="2029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 wrapText="1"/>
    </xf>
    <xf numFmtId="0" fontId="12" fillId="0" borderId="1" xfId="10" quotePrefix="1" applyFont="1" applyFill="1" applyBorder="1" applyAlignment="1">
      <alignment horizontal="center" vertical="center" wrapText="1"/>
    </xf>
    <xf numFmtId="0" fontId="12" fillId="0" borderId="24" xfId="10" applyFont="1" applyFill="1" applyBorder="1" applyAlignment="1">
      <alignment vertical="center"/>
    </xf>
    <xf numFmtId="1" fontId="12" fillId="0" borderId="1" xfId="10" applyNumberFormat="1" applyFont="1" applyFill="1" applyBorder="1" applyAlignment="1">
      <alignment horizontal="center" vertical="center" wrapText="1"/>
    </xf>
    <xf numFmtId="0" fontId="12" fillId="0" borderId="24" xfId="10" applyFont="1" applyFill="1" applyBorder="1" applyAlignment="1">
      <alignment vertical="center" wrapText="1"/>
    </xf>
    <xf numFmtId="0" fontId="12" fillId="0" borderId="0" xfId="258"/>
    <xf numFmtId="164" fontId="12" fillId="0" borderId="0" xfId="45" applyFont="1" applyBorder="1" applyAlignment="1">
      <alignment horizontal="center" vertical="center"/>
    </xf>
    <xf numFmtId="0" fontId="13" fillId="0" borderId="8" xfId="258" applyFont="1" applyBorder="1" applyAlignment="1">
      <alignment vertical="center"/>
    </xf>
    <xf numFmtId="164" fontId="13" fillId="0" borderId="0" xfId="45" applyFont="1" applyBorder="1" applyAlignment="1">
      <alignment horizontal="center" vertical="center"/>
    </xf>
    <xf numFmtId="0" fontId="12" fillId="0" borderId="9" xfId="258" applyBorder="1"/>
    <xf numFmtId="0" fontId="12" fillId="3" borderId="25" xfId="10" applyFill="1" applyBorder="1" applyAlignment="1">
      <alignment horizontal="center"/>
    </xf>
    <xf numFmtId="0" fontId="12" fillId="0" borderId="14" xfId="10" applyBorder="1"/>
    <xf numFmtId="0" fontId="12" fillId="0" borderId="22" xfId="10" applyBorder="1"/>
    <xf numFmtId="10" fontId="12" fillId="0" borderId="1" xfId="10" applyNumberFormat="1" applyBorder="1"/>
    <xf numFmtId="0" fontId="12" fillId="0" borderId="1" xfId="10" applyFill="1" applyBorder="1"/>
    <xf numFmtId="164" fontId="12" fillId="0" borderId="22" xfId="10" applyNumberFormat="1" applyBorder="1"/>
    <xf numFmtId="164" fontId="12" fillId="0" borderId="1" xfId="14" applyFont="1" applyBorder="1"/>
    <xf numFmtId="164" fontId="12" fillId="0" borderId="22" xfId="10" applyNumberFormat="1" applyFont="1" applyBorder="1"/>
    <xf numFmtId="164" fontId="12" fillId="0" borderId="1" xfId="10" applyNumberFormat="1" applyFont="1" applyBorder="1"/>
    <xf numFmtId="43" fontId="12" fillId="0" borderId="22" xfId="10" applyNumberFormat="1" applyBorder="1"/>
    <xf numFmtId="164" fontId="12" fillId="4" borderId="1" xfId="10" applyNumberFormat="1" applyFill="1" applyBorder="1"/>
    <xf numFmtId="164" fontId="12" fillId="0" borderId="22" xfId="10" applyNumberFormat="1" applyFill="1" applyBorder="1"/>
    <xf numFmtId="0" fontId="12" fillId="0" borderId="1" xfId="10" applyBorder="1" applyAlignment="1">
      <alignment horizontal="center"/>
    </xf>
    <xf numFmtId="0" fontId="12" fillId="0" borderId="23" xfId="10" applyBorder="1"/>
    <xf numFmtId="0" fontId="12" fillId="0" borderId="1" xfId="2172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2161" applyFont="1" applyFill="1" applyBorder="1" applyAlignment="1">
      <alignment horizontal="center" vertical="center"/>
    </xf>
    <xf numFmtId="0" fontId="12" fillId="4" borderId="1" xfId="10" applyFont="1" applyFill="1" applyBorder="1" applyAlignment="1">
      <alignment horizontal="left" vertical="center" wrapText="1"/>
    </xf>
    <xf numFmtId="0" fontId="12" fillId="4" borderId="1" xfId="10" applyFont="1" applyFill="1" applyBorder="1" applyAlignment="1">
      <alignment vertical="center" wrapText="1"/>
    </xf>
    <xf numFmtId="2" fontId="12" fillId="0" borderId="1" xfId="10" applyNumberFormat="1" applyFont="1" applyFill="1" applyBorder="1" applyAlignment="1">
      <alignment horizontal="center" vertical="center" wrapText="1"/>
    </xf>
    <xf numFmtId="0" fontId="13" fillId="0" borderId="0" xfId="10" applyFont="1" applyFill="1" applyBorder="1" applyAlignment="1">
      <alignment vertical="center" wrapText="1"/>
    </xf>
    <xf numFmtId="164" fontId="13" fillId="0" borderId="0" xfId="37" applyFont="1" applyFill="1" applyAlignment="1">
      <alignment vertical="center"/>
    </xf>
    <xf numFmtId="0" fontId="12" fillId="0" borderId="1" xfId="175" applyFont="1" applyFill="1" applyBorder="1" applyAlignment="1">
      <alignment horizontal="left" vertical="center" wrapText="1"/>
    </xf>
    <xf numFmtId="0" fontId="12" fillId="0" borderId="0" xfId="10" applyFont="1" applyFill="1" applyAlignment="1">
      <alignment vertical="center"/>
    </xf>
    <xf numFmtId="0" fontId="13" fillId="0" borderId="0" xfId="10" applyFont="1" applyFill="1" applyBorder="1" applyAlignment="1">
      <alignment horizontal="center" vertical="center" wrapText="1"/>
    </xf>
    <xf numFmtId="0" fontId="13" fillId="0" borderId="0" xfId="10" applyFont="1" applyFill="1" applyBorder="1" applyAlignment="1">
      <alignment horizontal="center" wrapText="1"/>
    </xf>
    <xf numFmtId="0" fontId="13" fillId="0" borderId="0" xfId="10" applyFont="1" applyFill="1" applyBorder="1" applyAlignment="1">
      <alignment horizontal="center"/>
    </xf>
    <xf numFmtId="0" fontId="12" fillId="0" borderId="0" xfId="10" applyFont="1" applyFill="1" applyBorder="1" applyAlignment="1">
      <alignment horizontal="left" vertical="center" wrapText="1"/>
    </xf>
    <xf numFmtId="0" fontId="12" fillId="0" borderId="0" xfId="10" applyFont="1" applyFill="1" applyBorder="1" applyAlignment="1">
      <alignment vertical="center" wrapText="1"/>
    </xf>
    <xf numFmtId="0" fontId="13" fillId="0" borderId="0" xfId="10" applyFont="1" applyFill="1" applyBorder="1" applyAlignment="1">
      <alignment horizontal="center" vertical="center"/>
    </xf>
    <xf numFmtId="0" fontId="12" fillId="0" borderId="0" xfId="10" applyFont="1" applyFill="1" applyBorder="1" applyAlignment="1">
      <alignment vertical="center"/>
    </xf>
    <xf numFmtId="0" fontId="12" fillId="0" borderId="0" xfId="10" applyFont="1" applyFill="1" applyAlignment="1">
      <alignment horizontal="center" vertical="center"/>
    </xf>
    <xf numFmtId="0" fontId="12" fillId="0" borderId="0" xfId="10" applyFont="1" applyFill="1" applyAlignment="1">
      <alignment horizontal="center"/>
    </xf>
    <xf numFmtId="0" fontId="12" fillId="0" borderId="0" xfId="10" applyFont="1" applyFill="1" applyAlignment="1">
      <alignment horizontal="left" vertical="center"/>
    </xf>
    <xf numFmtId="0" fontId="13" fillId="0" borderId="1" xfId="10" applyFont="1" applyFill="1" applyBorder="1" applyAlignment="1">
      <alignment horizontal="center" vertical="center"/>
    </xf>
    <xf numFmtId="0" fontId="13" fillId="0" borderId="1" xfId="10" applyFont="1" applyFill="1" applyBorder="1" applyAlignment="1">
      <alignment vertical="center"/>
    </xf>
    <xf numFmtId="0" fontId="12" fillId="0" borderId="1" xfId="10" applyFont="1" applyFill="1" applyBorder="1" applyAlignment="1">
      <alignment vertical="center"/>
    </xf>
    <xf numFmtId="0" fontId="12" fillId="0" borderId="1" xfId="10" applyFont="1" applyFill="1" applyBorder="1" applyAlignment="1">
      <alignment horizontal="center" vertical="center" wrapText="1"/>
    </xf>
    <xf numFmtId="0" fontId="13" fillId="0" borderId="1" xfId="10" applyFont="1" applyFill="1" applyBorder="1" applyAlignment="1">
      <alignment vertical="center" wrapText="1"/>
    </xf>
    <xf numFmtId="4" fontId="12" fillId="0" borderId="0" xfId="10" applyNumberFormat="1" applyFont="1" applyFill="1" applyAlignment="1">
      <alignment vertical="center"/>
    </xf>
    <xf numFmtId="0" fontId="12" fillId="0" borderId="0" xfId="10" applyFont="1" applyAlignment="1">
      <alignment vertical="center"/>
    </xf>
    <xf numFmtId="0" fontId="13" fillId="0" borderId="1" xfId="10" applyFont="1" applyFill="1" applyBorder="1" applyAlignment="1">
      <alignment horizontal="left" vertical="center" wrapText="1"/>
    </xf>
    <xf numFmtId="0" fontId="13" fillId="2" borderId="1" xfId="10" applyFont="1" applyFill="1" applyBorder="1" applyAlignment="1">
      <alignment horizontal="center"/>
    </xf>
    <xf numFmtId="0" fontId="13" fillId="2" borderId="1" xfId="10" applyFont="1" applyFill="1" applyBorder="1" applyAlignment="1">
      <alignment vertical="center"/>
    </xf>
    <xf numFmtId="0" fontId="13" fillId="0" borderId="0" xfId="10" applyFont="1" applyFill="1" applyBorder="1" applyAlignment="1">
      <alignment vertical="center"/>
    </xf>
    <xf numFmtId="0" fontId="12" fillId="0" borderId="0" xfId="10" applyFont="1" applyFill="1" applyBorder="1" applyAlignment="1">
      <alignment horizontal="center"/>
    </xf>
    <xf numFmtId="0" fontId="12" fillId="0" borderId="0" xfId="10" applyFont="1" applyFill="1" applyBorder="1" applyAlignment="1">
      <alignment horizontal="left" vertical="center"/>
    </xf>
    <xf numFmtId="0" fontId="12" fillId="4" borderId="1" xfId="10" applyFont="1" applyFill="1" applyBorder="1" applyAlignment="1">
      <alignment horizontal="center" vertical="center"/>
    </xf>
    <xf numFmtId="0" fontId="12" fillId="4" borderId="1" xfId="10" applyFont="1" applyFill="1" applyBorder="1" applyAlignment="1">
      <alignment vertical="center"/>
    </xf>
    <xf numFmtId="0" fontId="13" fillId="4" borderId="1" xfId="10" applyFont="1" applyFill="1" applyBorder="1" applyAlignment="1">
      <alignment vertical="center" wrapText="1"/>
    </xf>
    <xf numFmtId="0" fontId="13" fillId="4" borderId="1" xfId="10" applyFont="1" applyFill="1" applyBorder="1" applyAlignment="1">
      <alignment vertical="center"/>
    </xf>
    <xf numFmtId="49" fontId="12" fillId="4" borderId="1" xfId="10" applyNumberFormat="1" applyFont="1" applyFill="1" applyBorder="1" applyAlignment="1">
      <alignment horizontal="center" vertical="center"/>
    </xf>
    <xf numFmtId="0" fontId="13" fillId="0" borderId="1" xfId="10" applyFont="1" applyFill="1" applyBorder="1" applyAlignment="1">
      <alignment horizontal="center" vertical="center" wrapText="1"/>
    </xf>
    <xf numFmtId="0" fontId="12" fillId="4" borderId="1" xfId="10" applyFont="1" applyFill="1" applyBorder="1" applyAlignment="1">
      <alignment horizontal="center" vertical="center" wrapText="1"/>
    </xf>
    <xf numFmtId="0" fontId="12" fillId="0" borderId="10" xfId="10" applyFont="1" applyFill="1" applyBorder="1" applyAlignment="1" applyProtection="1">
      <alignment horizontal="center"/>
      <protection locked="0"/>
    </xf>
    <xf numFmtId="0" fontId="12" fillId="0" borderId="11" xfId="10" applyFont="1" applyFill="1" applyBorder="1" applyAlignment="1" applyProtection="1">
      <alignment horizontal="center"/>
      <protection locked="0"/>
    </xf>
    <xf numFmtId="0" fontId="12" fillId="0" borderId="11" xfId="10" applyFont="1" applyFill="1" applyBorder="1" applyAlignment="1" applyProtection="1">
      <alignment horizontal="left" vertical="center"/>
      <protection locked="0"/>
    </xf>
    <xf numFmtId="0" fontId="12" fillId="0" borderId="11" xfId="10" applyFont="1" applyFill="1" applyBorder="1" applyAlignment="1" applyProtection="1">
      <alignment horizontal="center" vertical="center"/>
      <protection locked="0"/>
    </xf>
    <xf numFmtId="0" fontId="13" fillId="3" borderId="1" xfId="10" applyFont="1" applyFill="1" applyBorder="1" applyAlignment="1">
      <alignment vertical="center"/>
    </xf>
    <xf numFmtId="0" fontId="12" fillId="3" borderId="1" xfId="10" applyFont="1" applyFill="1" applyBorder="1" applyAlignment="1">
      <alignment vertical="center"/>
    </xf>
    <xf numFmtId="0" fontId="13" fillId="3" borderId="1" xfId="10" applyFont="1" applyFill="1" applyBorder="1" applyAlignment="1">
      <alignment vertical="center" wrapText="1"/>
    </xf>
    <xf numFmtId="0" fontId="12" fillId="3" borderId="1" xfId="10" applyFont="1" applyFill="1" applyBorder="1" applyAlignment="1">
      <alignment vertical="center" wrapText="1"/>
    </xf>
    <xf numFmtId="0" fontId="13" fillId="3" borderId="1" xfId="10" applyFont="1" applyFill="1" applyBorder="1" applyAlignment="1">
      <alignment horizontal="center" vertical="center"/>
    </xf>
    <xf numFmtId="0" fontId="13" fillId="2" borderId="1" xfId="10" applyFont="1" applyFill="1" applyBorder="1" applyAlignment="1">
      <alignment horizontal="center" vertical="center"/>
    </xf>
    <xf numFmtId="0" fontId="13" fillId="4" borderId="1" xfId="10" applyFont="1" applyFill="1" applyBorder="1" applyAlignment="1">
      <alignment horizontal="center" vertical="center"/>
    </xf>
    <xf numFmtId="164" fontId="12" fillId="0" borderId="0" xfId="26" applyFont="1" applyFill="1" applyAlignment="1">
      <alignment vertical="center"/>
    </xf>
    <xf numFmtId="164" fontId="12" fillId="0" borderId="0" xfId="26" applyFont="1" applyFill="1" applyAlignment="1">
      <alignment horizontal="center" vertical="center"/>
    </xf>
    <xf numFmtId="164" fontId="13" fillId="0" borderId="12" xfId="26" applyFont="1" applyFill="1" applyBorder="1" applyAlignment="1" applyProtection="1">
      <alignment horizontal="center" vertical="center"/>
      <protection locked="0"/>
    </xf>
    <xf numFmtId="164" fontId="12" fillId="0" borderId="0" xfId="26" applyFont="1" applyFill="1" applyBorder="1" applyAlignment="1">
      <alignment horizontal="center" vertical="center"/>
    </xf>
    <xf numFmtId="49" fontId="12" fillId="0" borderId="1" xfId="27" applyNumberFormat="1" applyFont="1" applyFill="1" applyBorder="1" applyAlignment="1">
      <alignment horizontal="center" vertical="center" wrapText="1"/>
    </xf>
    <xf numFmtId="164" fontId="12" fillId="0" borderId="0" xfId="26" applyFont="1" applyFill="1" applyBorder="1" applyAlignment="1">
      <alignment horizontal="center" vertical="center" wrapText="1"/>
    </xf>
    <xf numFmtId="164" fontId="13" fillId="0" borderId="0" xfId="26" applyFont="1" applyFill="1" applyBorder="1" applyAlignment="1">
      <alignment horizontal="center" vertical="center" wrapText="1"/>
    </xf>
    <xf numFmtId="164" fontId="13" fillId="0" borderId="0" xfId="26" applyFont="1" applyFill="1" applyBorder="1" applyAlignment="1">
      <alignment horizontal="center" vertical="center"/>
    </xf>
    <xf numFmtId="0" fontId="13" fillId="0" borderId="1" xfId="10" applyFont="1" applyFill="1" applyBorder="1" applyAlignment="1">
      <alignment horizontal="left" vertical="center"/>
    </xf>
    <xf numFmtId="164" fontId="13" fillId="0" borderId="1" xfId="26" applyFont="1" applyFill="1" applyBorder="1" applyAlignment="1">
      <alignment horizontal="center" vertical="center"/>
    </xf>
    <xf numFmtId="164" fontId="13" fillId="0" borderId="1" xfId="26" applyFont="1" applyFill="1" applyBorder="1" applyAlignment="1">
      <alignment vertical="center"/>
    </xf>
    <xf numFmtId="164" fontId="12" fillId="0" borderId="1" xfId="14" applyFont="1" applyFill="1" applyBorder="1" applyAlignment="1">
      <alignment horizontal="right" vertical="center"/>
    </xf>
    <xf numFmtId="0" fontId="13" fillId="4" borderId="1" xfId="10" applyFont="1" applyFill="1" applyBorder="1" applyAlignment="1">
      <alignment horizontal="center" vertical="center" wrapText="1"/>
    </xf>
    <xf numFmtId="0" fontId="12" fillId="0" borderId="0" xfId="10" applyFont="1" applyFill="1" applyBorder="1" applyAlignment="1">
      <alignment horizontal="right" vertical="center"/>
    </xf>
    <xf numFmtId="0" fontId="13" fillId="4" borderId="1" xfId="10" applyFont="1" applyFill="1" applyBorder="1" applyAlignment="1">
      <alignment horizontal="left" vertical="center" wrapText="1"/>
    </xf>
    <xf numFmtId="43" fontId="12" fillId="0" borderId="0" xfId="10" applyNumberFormat="1" applyFont="1" applyFill="1" applyAlignment="1">
      <alignment vertical="center"/>
    </xf>
    <xf numFmtId="0" fontId="12" fillId="4" borderId="0" xfId="10" applyFont="1" applyFill="1" applyAlignment="1">
      <alignment vertical="center"/>
    </xf>
    <xf numFmtId="0" fontId="12" fillId="0" borderId="0" xfId="10" applyFont="1" applyFill="1" applyBorder="1" applyAlignment="1">
      <alignment horizontal="center" vertical="center"/>
    </xf>
    <xf numFmtId="0" fontId="12" fillId="0" borderId="1" xfId="10" applyFont="1" applyFill="1" applyBorder="1" applyAlignment="1">
      <alignment horizontal="center" vertical="center"/>
    </xf>
    <xf numFmtId="0" fontId="12" fillId="0" borderId="1" xfId="10" applyFont="1" applyFill="1" applyBorder="1" applyAlignment="1">
      <alignment vertical="center" wrapText="1"/>
    </xf>
    <xf numFmtId="0" fontId="13" fillId="0" borderId="22" xfId="10" applyFont="1" applyFill="1" applyBorder="1" applyAlignment="1">
      <alignment vertical="center" wrapText="1"/>
    </xf>
    <xf numFmtId="0" fontId="13" fillId="0" borderId="18" xfId="10" applyFont="1" applyFill="1" applyBorder="1" applyAlignment="1">
      <alignment vertical="center" wrapText="1"/>
    </xf>
    <xf numFmtId="49" fontId="13" fillId="2" borderId="22" xfId="10" applyNumberFormat="1" applyFont="1" applyFill="1" applyBorder="1" applyAlignment="1">
      <alignment vertical="center"/>
    </xf>
    <xf numFmtId="49" fontId="13" fillId="2" borderId="18" xfId="10" applyNumberFormat="1" applyFont="1" applyFill="1" applyBorder="1" applyAlignment="1">
      <alignment vertical="center"/>
    </xf>
    <xf numFmtId="164" fontId="12" fillId="0" borderId="0" xfId="14" applyFont="1" applyFill="1" applyAlignment="1">
      <alignment vertical="center"/>
    </xf>
    <xf numFmtId="164" fontId="13" fillId="2" borderId="1" xfId="14" applyFont="1" applyFill="1" applyBorder="1" applyAlignment="1">
      <alignment vertical="center"/>
    </xf>
    <xf numFmtId="0" fontId="12" fillId="0" borderId="9" xfId="10" applyFont="1" applyFill="1" applyBorder="1" applyAlignment="1">
      <alignment vertical="center" wrapText="1"/>
    </xf>
    <xf numFmtId="0" fontId="20" fillId="0" borderId="9" xfId="10" applyFont="1" applyFill="1" applyBorder="1" applyAlignment="1">
      <alignment vertical="center" wrapText="1"/>
    </xf>
    <xf numFmtId="0" fontId="12" fillId="0" borderId="0" xfId="10" applyFont="1" applyFill="1" applyBorder="1" applyAlignment="1">
      <alignment horizontal="center" vertical="center" wrapText="1"/>
    </xf>
    <xf numFmtId="0" fontId="13" fillId="0" borderId="0" xfId="10" applyFont="1" applyFill="1" applyBorder="1" applyAlignment="1">
      <alignment horizontal="left" vertical="center"/>
    </xf>
    <xf numFmtId="49" fontId="13" fillId="3" borderId="15" xfId="10" applyNumberFormat="1" applyFont="1" applyFill="1" applyBorder="1" applyAlignment="1">
      <alignment horizontal="center" vertical="center" wrapText="1"/>
    </xf>
    <xf numFmtId="49" fontId="13" fillId="3" borderId="3" xfId="10" applyNumberFormat="1" applyFont="1" applyFill="1" applyBorder="1" applyAlignment="1">
      <alignment horizontal="center" vertical="center" wrapText="1"/>
    </xf>
    <xf numFmtId="49" fontId="13" fillId="3" borderId="3" xfId="10" applyNumberFormat="1" applyFont="1" applyFill="1" applyBorder="1" applyAlignment="1">
      <alignment horizontal="center" vertical="center"/>
    </xf>
    <xf numFmtId="164" fontId="13" fillId="3" borderId="3" xfId="28" applyFont="1" applyFill="1" applyBorder="1" applyAlignment="1">
      <alignment horizontal="center" vertical="center"/>
    </xf>
    <xf numFmtId="4" fontId="13" fillId="3" borderId="4" xfId="10" applyNumberFormat="1" applyFont="1" applyFill="1" applyBorder="1" applyAlignment="1">
      <alignment horizontal="center" vertical="center" wrapText="1"/>
    </xf>
    <xf numFmtId="164" fontId="12" fillId="0" borderId="0" xfId="37" quotePrefix="1" applyFont="1" applyFill="1" applyAlignment="1">
      <alignment vertical="center"/>
    </xf>
    <xf numFmtId="0" fontId="12" fillId="0" borderId="1" xfId="175" applyFont="1" applyFill="1" applyBorder="1" applyAlignment="1">
      <alignment horizontal="center" vertical="center" wrapText="1"/>
    </xf>
    <xf numFmtId="164" fontId="13" fillId="2" borderId="1" xfId="26" applyFont="1" applyFill="1" applyBorder="1" applyAlignment="1">
      <alignment vertical="center"/>
    </xf>
    <xf numFmtId="0" fontId="12" fillId="0" borderId="1" xfId="10" applyFont="1" applyFill="1" applyBorder="1" applyAlignment="1">
      <alignment horizontal="left" vertical="center" wrapText="1"/>
    </xf>
    <xf numFmtId="0" fontId="12" fillId="0" borderId="1" xfId="10" applyNumberFormat="1" applyFont="1" applyFill="1" applyBorder="1" applyAlignment="1">
      <alignment horizontal="center" vertical="center"/>
    </xf>
    <xf numFmtId="0" fontId="12" fillId="0" borderId="1" xfId="10" applyFont="1" applyFill="1" applyBorder="1" applyAlignment="1">
      <alignment horizontal="left" vertical="center"/>
    </xf>
    <xf numFmtId="0" fontId="12" fillId="0" borderId="1" xfId="10" applyFont="1" applyFill="1" applyBorder="1" applyAlignment="1">
      <alignment horizontal="center" vertical="center" wrapText="1"/>
    </xf>
    <xf numFmtId="0" fontId="12" fillId="0" borderId="1" xfId="10" applyFont="1" applyFill="1" applyBorder="1" applyAlignment="1">
      <alignment horizontal="center" vertical="center"/>
    </xf>
    <xf numFmtId="0" fontId="13" fillId="0" borderId="1" xfId="10" applyFont="1" applyFill="1" applyBorder="1" applyAlignment="1">
      <alignment horizontal="center" vertical="center"/>
    </xf>
    <xf numFmtId="0" fontId="12" fillId="0" borderId="1" xfId="2251" applyFont="1" applyFill="1" applyBorder="1" applyAlignment="1">
      <alignment horizontal="left" vertical="center" wrapText="1"/>
    </xf>
    <xf numFmtId="0" fontId="12" fillId="0" borderId="1" xfId="2251" applyFont="1" applyFill="1" applyBorder="1" applyAlignment="1">
      <alignment horizontal="center" vertical="center" wrapText="1"/>
    </xf>
    <xf numFmtId="0" fontId="12" fillId="0" borderId="1" xfId="2251" applyFont="1" applyBorder="1" applyAlignment="1">
      <alignment horizontal="center" vertical="center" wrapText="1"/>
    </xf>
    <xf numFmtId="0" fontId="12" fillId="0" borderId="1" xfId="175" applyFont="1" applyFill="1" applyBorder="1" applyAlignment="1">
      <alignment horizontal="center" vertical="center" wrapText="1"/>
    </xf>
    <xf numFmtId="0" fontId="12" fillId="0" borderId="1" xfId="175" applyFont="1" applyFill="1" applyBorder="1" applyAlignment="1">
      <alignment horizontal="center" vertical="center"/>
    </xf>
    <xf numFmtId="0" fontId="12" fillId="0" borderId="1" xfId="205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8" xfId="10" applyFont="1" applyFill="1" applyBorder="1" applyAlignment="1">
      <alignment horizontal="left" vertical="center" wrapText="1"/>
    </xf>
    <xf numFmtId="181" fontId="12" fillId="0" borderId="0" xfId="10" applyNumberFormat="1" applyFont="1" applyFill="1" applyAlignment="1">
      <alignment vertical="center"/>
    </xf>
    <xf numFmtId="0" fontId="12" fillId="4" borderId="0" xfId="10" applyFont="1" applyFill="1" applyAlignment="1">
      <alignment horizontal="right" vertical="center"/>
    </xf>
    <xf numFmtId="182" fontId="13" fillId="0" borderId="0" xfId="14" applyNumberFormat="1" applyFont="1" applyFill="1" applyAlignment="1">
      <alignment vertical="center"/>
    </xf>
    <xf numFmtId="183" fontId="12" fillId="0" borderId="0" xfId="14" applyNumberFormat="1" applyFont="1" applyFill="1" applyAlignment="1">
      <alignment vertical="center"/>
    </xf>
    <xf numFmtId="0" fontId="58" fillId="0" borderId="34" xfId="0" applyFont="1" applyBorder="1" applyAlignment="1">
      <alignment horizontal="left" vertical="center" wrapText="1"/>
    </xf>
    <xf numFmtId="0" fontId="59" fillId="0" borderId="35" xfId="0" applyFont="1" applyBorder="1" applyAlignment="1">
      <alignment horizontal="right" vertical="center" wrapText="1"/>
    </xf>
    <xf numFmtId="0" fontId="60" fillId="0" borderId="36" xfId="0" applyFont="1" applyBorder="1" applyAlignment="1">
      <alignment horizontal="left" vertical="center" wrapText="1"/>
    </xf>
    <xf numFmtId="164" fontId="12" fillId="3" borderId="18" xfId="26" applyFont="1" applyFill="1" applyBorder="1" applyAlignment="1">
      <alignment horizontal="center" vertical="center"/>
    </xf>
    <xf numFmtId="44" fontId="61" fillId="2" borderId="24" xfId="2387" applyFont="1" applyFill="1" applyBorder="1" applyAlignment="1">
      <alignment horizontal="right" vertical="center"/>
    </xf>
    <xf numFmtId="4" fontId="62" fillId="0" borderId="0" xfId="10" applyNumberFormat="1" applyFont="1" applyFill="1" applyAlignment="1">
      <alignment vertical="center"/>
    </xf>
    <xf numFmtId="44" fontId="13" fillId="2" borderId="1" xfId="2387" applyFont="1" applyFill="1" applyBorder="1" applyAlignment="1">
      <alignment vertical="center"/>
    </xf>
    <xf numFmtId="44" fontId="13" fillId="3" borderId="1" xfId="2387" applyFont="1" applyFill="1" applyBorder="1" applyAlignment="1">
      <alignment vertical="center"/>
    </xf>
    <xf numFmtId="44" fontId="13" fillId="30" borderId="24" xfId="10" applyNumberFormat="1" applyFont="1" applyFill="1" applyBorder="1" applyAlignment="1">
      <alignment vertical="center"/>
    </xf>
    <xf numFmtId="44" fontId="13" fillId="0" borderId="0" xfId="2387" applyFont="1" applyFill="1" applyBorder="1" applyAlignment="1">
      <alignment horizontal="center" vertical="center" wrapText="1"/>
    </xf>
    <xf numFmtId="44" fontId="12" fillId="0" borderId="0" xfId="2387" applyFont="1" applyFill="1" applyBorder="1" applyAlignment="1">
      <alignment vertical="center" wrapText="1"/>
    </xf>
    <xf numFmtId="44" fontId="13" fillId="0" borderId="0" xfId="2387" applyFont="1" applyFill="1" applyBorder="1" applyAlignment="1">
      <alignment vertical="center"/>
    </xf>
    <xf numFmtId="44" fontId="12" fillId="0" borderId="0" xfId="2387" applyFont="1" applyFill="1" applyAlignment="1">
      <alignment vertical="center"/>
    </xf>
    <xf numFmtId="44" fontId="13" fillId="0" borderId="1" xfId="2387" applyFont="1" applyFill="1" applyBorder="1" applyAlignment="1">
      <alignment vertical="center"/>
    </xf>
    <xf numFmtId="44" fontId="12" fillId="0" borderId="0" xfId="2387" applyFont="1" applyFill="1" applyBorder="1" applyAlignment="1">
      <alignment vertical="center"/>
    </xf>
    <xf numFmtId="44" fontId="12" fillId="0" borderId="1" xfId="2387" applyFont="1" applyFill="1" applyBorder="1" applyAlignment="1">
      <alignment vertical="center"/>
    </xf>
    <xf numFmtId="44" fontId="13" fillId="0" borderId="1" xfId="2387" applyFont="1" applyFill="1" applyBorder="1" applyAlignment="1">
      <alignment vertical="center" wrapText="1"/>
    </xf>
    <xf numFmtId="44" fontId="13" fillId="0" borderId="0" xfId="2387" applyFont="1" applyFill="1" applyBorder="1" applyAlignment="1">
      <alignment horizontal="right" vertical="center" wrapText="1"/>
    </xf>
    <xf numFmtId="44" fontId="13" fillId="3" borderId="3" xfId="2387" applyFont="1" applyFill="1" applyBorder="1" applyAlignment="1">
      <alignment horizontal="center" vertical="center" wrapText="1"/>
    </xf>
    <xf numFmtId="44" fontId="13" fillId="30" borderId="18" xfId="2387" applyFont="1" applyFill="1" applyBorder="1" applyAlignment="1">
      <alignment horizontal="right" vertical="center"/>
    </xf>
    <xf numFmtId="44" fontId="12" fillId="3" borderId="1" xfId="2387" applyFont="1" applyFill="1" applyBorder="1" applyAlignment="1">
      <alignment vertical="center"/>
    </xf>
    <xf numFmtId="44" fontId="13" fillId="0" borderId="0" xfId="2387" applyFont="1" applyFill="1" applyBorder="1" applyAlignment="1">
      <alignment vertical="center" wrapText="1"/>
    </xf>
    <xf numFmtId="44" fontId="12" fillId="4" borderId="0" xfId="2387" applyFont="1" applyFill="1" applyAlignment="1">
      <alignment vertical="center"/>
    </xf>
    <xf numFmtId="44" fontId="13" fillId="2" borderId="24" xfId="2387" applyFont="1" applyFill="1" applyBorder="1" applyAlignment="1">
      <alignment horizontal="right" vertical="center"/>
    </xf>
    <xf numFmtId="44" fontId="12" fillId="0" borderId="0" xfId="10" applyNumberFormat="1"/>
    <xf numFmtId="0" fontId="12" fillId="4" borderId="21" xfId="10" applyFill="1" applyBorder="1"/>
    <xf numFmtId="0" fontId="12" fillId="4" borderId="14" xfId="10" applyFill="1" applyBorder="1"/>
    <xf numFmtId="0" fontId="12" fillId="5" borderId="13" xfId="10" applyFill="1" applyBorder="1" applyAlignment="1">
      <alignment horizontal="center"/>
    </xf>
    <xf numFmtId="0" fontId="13" fillId="5" borderId="1" xfId="10" applyFont="1" applyFill="1" applyBorder="1"/>
    <xf numFmtId="164" fontId="0" fillId="5" borderId="1" xfId="45" applyFont="1" applyFill="1" applyBorder="1" applyAlignment="1">
      <alignment horizontal="center"/>
    </xf>
    <xf numFmtId="10" fontId="0" fillId="5" borderId="1" xfId="11" applyNumberFormat="1" applyFont="1" applyFill="1" applyBorder="1" applyAlignment="1">
      <alignment horizontal="center"/>
    </xf>
    <xf numFmtId="9" fontId="43" fillId="5" borderId="1" xfId="48" applyFont="1" applyFill="1" applyBorder="1"/>
    <xf numFmtId="9" fontId="19" fillId="5" borderId="1" xfId="48" applyFont="1" applyFill="1" applyBorder="1"/>
    <xf numFmtId="9" fontId="43" fillId="5" borderId="22" xfId="48" applyFont="1" applyFill="1" applyBorder="1"/>
    <xf numFmtId="164" fontId="43" fillId="4" borderId="1" xfId="10" applyNumberFormat="1" applyFont="1" applyFill="1" applyBorder="1"/>
    <xf numFmtId="164" fontId="12" fillId="0" borderId="0" xfId="10" applyNumberFormat="1"/>
    <xf numFmtId="44" fontId="13" fillId="3" borderId="15" xfId="2387" applyFont="1" applyFill="1" applyBorder="1"/>
    <xf numFmtId="10" fontId="13" fillId="3" borderId="37" xfId="10" applyNumberFormat="1" applyFont="1" applyFill="1" applyBorder="1"/>
    <xf numFmtId="0" fontId="43" fillId="4" borderId="24" xfId="10" applyFont="1" applyFill="1" applyBorder="1"/>
    <xf numFmtId="0" fontId="43" fillId="4" borderId="1" xfId="10" applyFont="1" applyFill="1" applyBorder="1"/>
    <xf numFmtId="43" fontId="43" fillId="4" borderId="1" xfId="10" applyNumberFormat="1" applyFont="1" applyFill="1" applyBorder="1"/>
    <xf numFmtId="10" fontId="12" fillId="4" borderId="3" xfId="48" applyNumberFormat="1" applyFont="1" applyFill="1" applyBorder="1" applyAlignment="1">
      <alignment horizontal="center"/>
    </xf>
    <xf numFmtId="0" fontId="12" fillId="4" borderId="0" xfId="10" applyFill="1"/>
    <xf numFmtId="0" fontId="12" fillId="31" borderId="0" xfId="258" applyFill="1"/>
    <xf numFmtId="0" fontId="12" fillId="0" borderId="0" xfId="258" applyAlignment="1">
      <alignment vertical="center"/>
    </xf>
    <xf numFmtId="0" fontId="12" fillId="0" borderId="0" xfId="258" applyAlignment="1">
      <alignment horizontal="left" vertical="center"/>
    </xf>
    <xf numFmtId="0" fontId="12" fillId="0" borderId="0" xfId="258" applyAlignment="1">
      <alignment horizontal="center" vertical="center"/>
    </xf>
    <xf numFmtId="9" fontId="12" fillId="0" borderId="0" xfId="258" applyNumberFormat="1" applyAlignment="1">
      <alignment vertical="center"/>
    </xf>
    <xf numFmtId="0" fontId="12" fillId="0" borderId="8" xfId="10" applyFont="1" applyFill="1" applyBorder="1" applyAlignment="1" applyProtection="1">
      <alignment horizontal="left"/>
      <protection locked="0"/>
    </xf>
    <xf numFmtId="0" fontId="12" fillId="0" borderId="0" xfId="10" applyFont="1" applyFill="1" applyBorder="1" applyAlignment="1" applyProtection="1">
      <alignment horizontal="left"/>
      <protection locked="0"/>
    </xf>
    <xf numFmtId="0" fontId="12" fillId="0" borderId="9" xfId="10" applyFont="1" applyFill="1" applyBorder="1" applyAlignment="1" applyProtection="1">
      <alignment horizontal="left"/>
      <protection locked="0"/>
    </xf>
    <xf numFmtId="0" fontId="40" fillId="0" borderId="6" xfId="10" applyFont="1" applyFill="1" applyBorder="1" applyAlignment="1">
      <alignment horizontal="center" vertical="center" wrapText="1"/>
    </xf>
    <xf numFmtId="0" fontId="40" fillId="0" borderId="7" xfId="10" applyFont="1" applyFill="1" applyBorder="1" applyAlignment="1">
      <alignment horizontal="center" vertical="center" wrapText="1"/>
    </xf>
    <xf numFmtId="0" fontId="40" fillId="0" borderId="0" xfId="10" applyFont="1" applyFill="1" applyBorder="1" applyAlignment="1">
      <alignment horizontal="center" vertical="center" wrapText="1"/>
    </xf>
    <xf numFmtId="0" fontId="40" fillId="0" borderId="9" xfId="10" applyFont="1" applyFill="1" applyBorder="1" applyAlignment="1">
      <alignment horizontal="center" vertical="center" wrapText="1"/>
    </xf>
    <xf numFmtId="0" fontId="40" fillId="0" borderId="11" xfId="10" applyFont="1" applyFill="1" applyBorder="1" applyAlignment="1">
      <alignment horizontal="center" vertical="center" wrapText="1"/>
    </xf>
    <xf numFmtId="0" fontId="40" fillId="0" borderId="12" xfId="10" applyFont="1" applyFill="1" applyBorder="1" applyAlignment="1">
      <alignment horizontal="center" vertical="center" wrapText="1"/>
    </xf>
    <xf numFmtId="0" fontId="12" fillId="0" borderId="5" xfId="10" applyNumberFormat="1" applyFont="1" applyFill="1" applyBorder="1" applyAlignment="1" applyProtection="1">
      <alignment horizontal="justify" vertical="justify"/>
      <protection locked="0"/>
    </xf>
    <xf numFmtId="0" fontId="12" fillId="0" borderId="6" xfId="10" applyNumberFormat="1" applyFont="1" applyFill="1" applyBorder="1" applyAlignment="1" applyProtection="1">
      <alignment horizontal="justify" vertical="justify"/>
      <protection locked="0"/>
    </xf>
    <xf numFmtId="0" fontId="12" fillId="0" borderId="7" xfId="10" applyNumberFormat="1" applyFont="1" applyFill="1" applyBorder="1" applyAlignment="1" applyProtection="1">
      <alignment horizontal="justify" vertical="justify"/>
      <protection locked="0"/>
    </xf>
    <xf numFmtId="0" fontId="12" fillId="0" borderId="8" xfId="10" applyNumberFormat="1" applyFont="1" applyFill="1" applyBorder="1" applyAlignment="1" applyProtection="1">
      <alignment horizontal="justify" vertical="justify"/>
      <protection locked="0"/>
    </xf>
    <xf numFmtId="0" fontId="12" fillId="0" borderId="0" xfId="10" applyNumberFormat="1" applyFont="1" applyFill="1" applyBorder="1" applyAlignment="1" applyProtection="1">
      <alignment horizontal="justify" vertical="justify"/>
      <protection locked="0"/>
    </xf>
    <xf numFmtId="0" fontId="12" fillId="0" borderId="9" xfId="10" applyNumberFormat="1" applyFont="1" applyFill="1" applyBorder="1" applyAlignment="1" applyProtection="1">
      <alignment horizontal="justify" vertical="justify"/>
      <protection locked="0"/>
    </xf>
    <xf numFmtId="0" fontId="12" fillId="0" borderId="8" xfId="10" applyFont="1" applyFill="1" applyBorder="1" applyAlignment="1" applyProtection="1">
      <alignment horizontal="left" vertical="center"/>
      <protection locked="0"/>
    </xf>
    <xf numFmtId="0" fontId="43" fillId="0" borderId="0" xfId="27" applyFont="1" applyBorder="1" applyAlignment="1">
      <alignment horizontal="left" vertical="center"/>
    </xf>
    <xf numFmtId="0" fontId="43" fillId="0" borderId="9" xfId="27" applyFont="1" applyBorder="1" applyAlignment="1">
      <alignment horizontal="left" vertical="center"/>
    </xf>
    <xf numFmtId="0" fontId="43" fillId="0" borderId="8" xfId="27" applyFont="1" applyBorder="1" applyAlignment="1">
      <alignment horizontal="left" vertical="center"/>
    </xf>
    <xf numFmtId="0" fontId="13" fillId="30" borderId="22" xfId="10" applyFont="1" applyFill="1" applyBorder="1" applyAlignment="1">
      <alignment horizontal="center" vertical="center"/>
    </xf>
    <xf numFmtId="0" fontId="13" fillId="30" borderId="18" xfId="10" applyFont="1" applyFill="1" applyBorder="1" applyAlignment="1">
      <alignment horizontal="center" vertical="center"/>
    </xf>
    <xf numFmtId="44" fontId="13" fillId="3" borderId="15" xfId="2387" applyFont="1" applyFill="1" applyBorder="1" applyAlignment="1">
      <alignment horizontal="center"/>
    </xf>
    <xf numFmtId="44" fontId="13" fillId="3" borderId="17" xfId="2387" applyFont="1" applyFill="1" applyBorder="1" applyAlignment="1">
      <alignment horizontal="center"/>
    </xf>
    <xf numFmtId="0" fontId="13" fillId="31" borderId="15" xfId="258" applyFont="1" applyFill="1" applyBorder="1" applyAlignment="1">
      <alignment horizontal="center" vertical="center"/>
    </xf>
    <xf numFmtId="0" fontId="13" fillId="31" borderId="16" xfId="258" applyFont="1" applyFill="1" applyBorder="1" applyAlignment="1">
      <alignment horizontal="center" vertical="center"/>
    </xf>
    <xf numFmtId="0" fontId="13" fillId="31" borderId="17" xfId="258" applyFont="1" applyFill="1" applyBorder="1" applyAlignment="1">
      <alignment horizontal="center" vertical="center"/>
    </xf>
    <xf numFmtId="0" fontId="13" fillId="3" borderId="15" xfId="10" applyFont="1" applyFill="1" applyBorder="1" applyAlignment="1">
      <alignment horizontal="center"/>
    </xf>
    <xf numFmtId="0" fontId="13" fillId="3" borderId="17" xfId="10" applyFont="1" applyFill="1" applyBorder="1" applyAlignment="1">
      <alignment horizontal="center"/>
    </xf>
    <xf numFmtId="0" fontId="13" fillId="0" borderId="5" xfId="258" applyFont="1" applyBorder="1" applyAlignment="1">
      <alignment horizontal="center" vertical="center" wrapText="1"/>
    </xf>
    <xf numFmtId="0" fontId="13" fillId="0" borderId="6" xfId="258" applyFont="1" applyBorder="1" applyAlignment="1">
      <alignment horizontal="center" vertical="center"/>
    </xf>
    <xf numFmtId="0" fontId="13" fillId="0" borderId="7" xfId="258" applyFont="1" applyBorder="1" applyAlignment="1">
      <alignment horizontal="center" vertical="center"/>
    </xf>
    <xf numFmtId="0" fontId="13" fillId="0" borderId="8" xfId="258" applyFont="1" applyBorder="1" applyAlignment="1">
      <alignment horizontal="center" vertical="center" wrapText="1"/>
    </xf>
    <xf numFmtId="0" fontId="13" fillId="0" borderId="0" xfId="258" applyFont="1" applyAlignment="1">
      <alignment horizontal="center" vertical="center"/>
    </xf>
    <xf numFmtId="0" fontId="13" fillId="0" borderId="9" xfId="258" applyFont="1" applyBorder="1" applyAlignment="1">
      <alignment horizontal="center" vertical="center"/>
    </xf>
    <xf numFmtId="0" fontId="13" fillId="0" borderId="10" xfId="258" applyFont="1" applyBorder="1" applyAlignment="1">
      <alignment horizontal="center" vertical="center"/>
    </xf>
    <xf numFmtId="0" fontId="13" fillId="0" borderId="11" xfId="258" applyFont="1" applyBorder="1" applyAlignment="1">
      <alignment horizontal="center" vertical="center"/>
    </xf>
    <xf numFmtId="0" fontId="13" fillId="0" borderId="12" xfId="258" applyFont="1" applyBorder="1" applyAlignment="1">
      <alignment horizontal="center" vertical="center"/>
    </xf>
    <xf numFmtId="0" fontId="13" fillId="0" borderId="5" xfId="258" quotePrefix="1" applyFont="1" applyBorder="1" applyAlignment="1">
      <alignment horizontal="left" vertical="center"/>
    </xf>
    <xf numFmtId="0" fontId="13" fillId="0" borderId="6" xfId="258" applyFont="1" applyBorder="1" applyAlignment="1">
      <alignment horizontal="left" vertical="center"/>
    </xf>
    <xf numFmtId="0" fontId="13" fillId="0" borderId="7" xfId="258" applyFont="1" applyBorder="1" applyAlignment="1">
      <alignment horizontal="left" vertical="center"/>
    </xf>
    <xf numFmtId="0" fontId="13" fillId="4" borderId="15" xfId="10" applyFont="1" applyFill="1" applyBorder="1" applyAlignment="1">
      <alignment horizontal="center"/>
    </xf>
    <xf numFmtId="0" fontId="13" fillId="4" borderId="17" xfId="10" applyFont="1" applyFill="1" applyBorder="1" applyAlignment="1">
      <alignment horizontal="center"/>
    </xf>
    <xf numFmtId="44" fontId="13" fillId="4" borderId="15" xfId="2387" applyFont="1" applyFill="1" applyBorder="1" applyAlignment="1">
      <alignment horizontal="center"/>
    </xf>
    <xf numFmtId="44" fontId="13" fillId="4" borderId="17" xfId="2387" applyFont="1" applyFill="1" applyBorder="1" applyAlignment="1">
      <alignment horizontal="center"/>
    </xf>
  </cellXfs>
  <cellStyles count="2388">
    <cellStyle name="_x000d__x000a_JournalTemplate=C:\COMFO\CTALK\JOURSTD.TPL_x000d__x000a_LbStateAddress=3 3 0 251 1 89 2 311_x000d__x000a_LbStateJou" xfId="63" xr:uid="{00000000-0005-0000-0000-000000000000}"/>
    <cellStyle name="20% - Ênfase1 100" xfId="1" xr:uid="{00000000-0005-0000-0000-000001000000}"/>
    <cellStyle name="20% - Ênfase1 2" xfId="2057" xr:uid="{00000000-0005-0000-0000-000002000000}"/>
    <cellStyle name="20% - Ênfase2 2" xfId="2058" xr:uid="{00000000-0005-0000-0000-000003000000}"/>
    <cellStyle name="20% - Ênfase3 2" xfId="2059" xr:uid="{00000000-0005-0000-0000-000004000000}"/>
    <cellStyle name="20% - Ênfase4 2" xfId="2060" xr:uid="{00000000-0005-0000-0000-000005000000}"/>
    <cellStyle name="20% - Ênfase5 2" xfId="2061" xr:uid="{00000000-0005-0000-0000-000006000000}"/>
    <cellStyle name="20% - Ênfase6 2" xfId="2062" xr:uid="{00000000-0005-0000-0000-000007000000}"/>
    <cellStyle name="40% - Ênfase1 2" xfId="2063" xr:uid="{00000000-0005-0000-0000-000008000000}"/>
    <cellStyle name="40% - Ênfase2 2" xfId="2064" xr:uid="{00000000-0005-0000-0000-000009000000}"/>
    <cellStyle name="40% - Ênfase3 2" xfId="2065" xr:uid="{00000000-0005-0000-0000-00000A000000}"/>
    <cellStyle name="40% - Ênfase4 2" xfId="2066" xr:uid="{00000000-0005-0000-0000-00000B000000}"/>
    <cellStyle name="40% - Ênfase5 2" xfId="2067" xr:uid="{00000000-0005-0000-0000-00000C000000}"/>
    <cellStyle name="40% - Ênfase6 2" xfId="2068" xr:uid="{00000000-0005-0000-0000-00000D000000}"/>
    <cellStyle name="60% - Ênfase1 2" xfId="2069" xr:uid="{00000000-0005-0000-0000-00000E000000}"/>
    <cellStyle name="60% - Ênfase2 2" xfId="2070" xr:uid="{00000000-0005-0000-0000-00000F000000}"/>
    <cellStyle name="60% - Ênfase3 2" xfId="2071" xr:uid="{00000000-0005-0000-0000-000010000000}"/>
    <cellStyle name="60% - Ênfase4 2" xfId="2072" xr:uid="{00000000-0005-0000-0000-000011000000}"/>
    <cellStyle name="60% - Ênfase5 2" xfId="2073" xr:uid="{00000000-0005-0000-0000-000012000000}"/>
    <cellStyle name="60% - Ênfase6 2" xfId="2074" xr:uid="{00000000-0005-0000-0000-000013000000}"/>
    <cellStyle name="60% - Ênfase6 37" xfId="2" xr:uid="{00000000-0005-0000-0000-000014000000}"/>
    <cellStyle name="Bom 2" xfId="2075" xr:uid="{00000000-0005-0000-0000-000015000000}"/>
    <cellStyle name="Cálculo 2" xfId="2076" xr:uid="{00000000-0005-0000-0000-000016000000}"/>
    <cellStyle name="Célula de Verificação 2" xfId="2077" xr:uid="{00000000-0005-0000-0000-000017000000}"/>
    <cellStyle name="Célula Vinculada 2" xfId="2078" xr:uid="{00000000-0005-0000-0000-000018000000}"/>
    <cellStyle name="Comma_Arauco Piping list" xfId="64" xr:uid="{00000000-0005-0000-0000-000019000000}"/>
    <cellStyle name="Comma0" xfId="65" xr:uid="{00000000-0005-0000-0000-00001A000000}"/>
    <cellStyle name="CORES" xfId="66" xr:uid="{00000000-0005-0000-0000-00001B000000}"/>
    <cellStyle name="Currency [0]_Arauco Piping list" xfId="67" xr:uid="{00000000-0005-0000-0000-00001C000000}"/>
    <cellStyle name="Currency_Arauco Piping list" xfId="68" xr:uid="{00000000-0005-0000-0000-00001D000000}"/>
    <cellStyle name="Currency0" xfId="69" xr:uid="{00000000-0005-0000-0000-00001E000000}"/>
    <cellStyle name="Data" xfId="70" xr:uid="{00000000-0005-0000-0000-00001F000000}"/>
    <cellStyle name="Date" xfId="71" xr:uid="{00000000-0005-0000-0000-000020000000}"/>
    <cellStyle name="Ênfase1 2" xfId="2079" xr:uid="{00000000-0005-0000-0000-000021000000}"/>
    <cellStyle name="Ênfase2 2" xfId="2080" xr:uid="{00000000-0005-0000-0000-000022000000}"/>
    <cellStyle name="Ênfase3 2" xfId="2081" xr:uid="{00000000-0005-0000-0000-000023000000}"/>
    <cellStyle name="Ênfase4 2" xfId="2082" xr:uid="{00000000-0005-0000-0000-000024000000}"/>
    <cellStyle name="Ênfase5 2" xfId="2083" xr:uid="{00000000-0005-0000-0000-000025000000}"/>
    <cellStyle name="Ênfase6 2" xfId="2084" xr:uid="{00000000-0005-0000-0000-000026000000}"/>
    <cellStyle name="Entrada 2" xfId="2085" xr:uid="{00000000-0005-0000-0000-000027000000}"/>
    <cellStyle name="Excel Built-in Excel Built-in Excel Built-in Excel Built-in Excel Built-in Excel Built-in Excel Built-in Excel Built-in Separador de milhares 4" xfId="3" xr:uid="{00000000-0005-0000-0000-000028000000}"/>
    <cellStyle name="Excel Built-in Excel Built-in Excel Built-in Excel Built-in Excel Built-in Excel Built-in Excel Built-in Separador de milhares 4" xfId="4" xr:uid="{00000000-0005-0000-0000-000029000000}"/>
    <cellStyle name="Excel Built-in Normal" xfId="5" xr:uid="{00000000-0005-0000-0000-00002A000000}"/>
    <cellStyle name="Excel Built-in Normal 1" xfId="6" xr:uid="{00000000-0005-0000-0000-00002B000000}"/>
    <cellStyle name="Excel Built-in Normal 2" xfId="30" xr:uid="{00000000-0005-0000-0000-00002C000000}"/>
    <cellStyle name="Excel Built-in Normal 3" xfId="41" xr:uid="{00000000-0005-0000-0000-00002D000000}"/>
    <cellStyle name="Excel_BuiltIn_Comma" xfId="7" xr:uid="{00000000-0005-0000-0000-00002E000000}"/>
    <cellStyle name="Fixed" xfId="72" xr:uid="{00000000-0005-0000-0000-00002F000000}"/>
    <cellStyle name="Fixo" xfId="73" xr:uid="{00000000-0005-0000-0000-000030000000}"/>
    <cellStyle name="Followed Hyperlink" xfId="74" xr:uid="{00000000-0005-0000-0000-000031000000}"/>
    <cellStyle name="Grey" xfId="75" xr:uid="{00000000-0005-0000-0000-000032000000}"/>
    <cellStyle name="Heading" xfId="8" xr:uid="{00000000-0005-0000-0000-000033000000}"/>
    <cellStyle name="Heading 1" xfId="76" xr:uid="{00000000-0005-0000-0000-000034000000}"/>
    <cellStyle name="Heading 2" xfId="77" xr:uid="{00000000-0005-0000-0000-000035000000}"/>
    <cellStyle name="Heading1" xfId="9" xr:uid="{00000000-0005-0000-0000-000036000000}"/>
    <cellStyle name="Hiperlink 2" xfId="31" xr:uid="{00000000-0005-0000-0000-000037000000}"/>
    <cellStyle name="Incorreto 2" xfId="2086" xr:uid="{00000000-0005-0000-0000-000038000000}"/>
    <cellStyle name="Indefinido" xfId="78" xr:uid="{00000000-0005-0000-0000-000039000000}"/>
    <cellStyle name="Input [yellow]" xfId="79" xr:uid="{00000000-0005-0000-0000-00003A000000}"/>
    <cellStyle name="material" xfId="80" xr:uid="{00000000-0005-0000-0000-00003B000000}"/>
    <cellStyle name="material 2" xfId="487" xr:uid="{00000000-0005-0000-0000-00003C000000}"/>
    <cellStyle name="material 2 2" xfId="1046" xr:uid="{00000000-0005-0000-0000-00003D000000}"/>
    <cellStyle name="material 3" xfId="428" xr:uid="{00000000-0005-0000-0000-00003E000000}"/>
    <cellStyle name="material 4" xfId="312" xr:uid="{00000000-0005-0000-0000-00003F000000}"/>
    <cellStyle name="MINIPG" xfId="81" xr:uid="{00000000-0005-0000-0000-000040000000}"/>
    <cellStyle name="Moeda" xfId="2387" builtinId="4"/>
    <cellStyle name="Moeda 2" xfId="32" xr:uid="{00000000-0005-0000-0000-000042000000}"/>
    <cellStyle name="Neutra 2" xfId="2087" xr:uid="{00000000-0005-0000-0000-000043000000}"/>
    <cellStyle name="Normal" xfId="0" builtinId="0"/>
    <cellStyle name="Normal - Style1" xfId="82" xr:uid="{00000000-0005-0000-0000-000045000000}"/>
    <cellStyle name="Normal 10" xfId="46" xr:uid="{00000000-0005-0000-0000-000046000000}"/>
    <cellStyle name="Normal 10 2" xfId="257" xr:uid="{00000000-0005-0000-0000-000047000000}"/>
    <cellStyle name="Normal 10 2 2" xfId="997" xr:uid="{00000000-0005-0000-0000-000048000000}"/>
    <cellStyle name="Normal 10 3" xfId="940" xr:uid="{00000000-0005-0000-0000-000049000000}"/>
    <cellStyle name="Normal 100" xfId="939" xr:uid="{00000000-0005-0000-0000-00004A000000}"/>
    <cellStyle name="Normal 101" xfId="1259" xr:uid="{00000000-0005-0000-0000-00004B000000}"/>
    <cellStyle name="Normal 102" xfId="1262" xr:uid="{00000000-0005-0000-0000-00004C000000}"/>
    <cellStyle name="Normal 103" xfId="1996" xr:uid="{00000000-0005-0000-0000-00004D000000}"/>
    <cellStyle name="Normal 104" xfId="2001" xr:uid="{00000000-0005-0000-0000-00004E000000}"/>
    <cellStyle name="Normal 105" xfId="2005" xr:uid="{00000000-0005-0000-0000-00004F000000}"/>
    <cellStyle name="Normal 106" xfId="2011" xr:uid="{00000000-0005-0000-0000-000050000000}"/>
    <cellStyle name="Normal 107" xfId="2018" xr:uid="{00000000-0005-0000-0000-000051000000}"/>
    <cellStyle name="Normal 108" xfId="2002" xr:uid="{00000000-0005-0000-0000-000052000000}"/>
    <cellStyle name="Normal 109" xfId="2021" xr:uid="{00000000-0005-0000-0000-000053000000}"/>
    <cellStyle name="Normal 11" xfId="52" xr:uid="{00000000-0005-0000-0000-000054000000}"/>
    <cellStyle name="Normal 11 2" xfId="258" xr:uid="{00000000-0005-0000-0000-000055000000}"/>
    <cellStyle name="Normal 11 2 2" xfId="998" xr:uid="{00000000-0005-0000-0000-000056000000}"/>
    <cellStyle name="Normal 11 3" xfId="941" xr:uid="{00000000-0005-0000-0000-000057000000}"/>
    <cellStyle name="Normal 110" xfId="2016" xr:uid="{00000000-0005-0000-0000-000058000000}"/>
    <cellStyle name="Normal 111" xfId="1997" xr:uid="{00000000-0005-0000-0000-000059000000}"/>
    <cellStyle name="Normal 112" xfId="2023" xr:uid="{00000000-0005-0000-0000-00005A000000}"/>
    <cellStyle name="Normal 113" xfId="2019" xr:uid="{00000000-0005-0000-0000-00005B000000}"/>
    <cellStyle name="Normal 114" xfId="2013" xr:uid="{00000000-0005-0000-0000-00005C000000}"/>
    <cellStyle name="Normal 115" xfId="2004" xr:uid="{00000000-0005-0000-0000-00005D000000}"/>
    <cellStyle name="Normal 116" xfId="2000" xr:uid="{00000000-0005-0000-0000-00005E000000}"/>
    <cellStyle name="Normal 117" xfId="2006" xr:uid="{00000000-0005-0000-0000-00005F000000}"/>
    <cellStyle name="Normal 118" xfId="1999" xr:uid="{00000000-0005-0000-0000-000060000000}"/>
    <cellStyle name="Normal 119" xfId="2010" xr:uid="{00000000-0005-0000-0000-000061000000}"/>
    <cellStyle name="Normal 12" xfId="49" xr:uid="{00000000-0005-0000-0000-000062000000}"/>
    <cellStyle name="Normal 12 2" xfId="488" xr:uid="{00000000-0005-0000-0000-000063000000}"/>
    <cellStyle name="Normal 12 2 2" xfId="1047" xr:uid="{00000000-0005-0000-0000-000064000000}"/>
    <cellStyle name="Normal 12 3" xfId="429" xr:uid="{00000000-0005-0000-0000-000065000000}"/>
    <cellStyle name="Normal 12 4" xfId="313" xr:uid="{00000000-0005-0000-0000-000066000000}"/>
    <cellStyle name="Normal 120" xfId="1998" xr:uid="{00000000-0005-0000-0000-000067000000}"/>
    <cellStyle name="Normal 121" xfId="2007" xr:uid="{00000000-0005-0000-0000-000068000000}"/>
    <cellStyle name="Normal 122" xfId="2022" xr:uid="{00000000-0005-0000-0000-000069000000}"/>
    <cellStyle name="Normal 123" xfId="2003" xr:uid="{00000000-0005-0000-0000-00006A000000}"/>
    <cellStyle name="Normal 124" xfId="2024" xr:uid="{00000000-0005-0000-0000-00006B000000}"/>
    <cellStyle name="Normal 125" xfId="2014" xr:uid="{00000000-0005-0000-0000-00006C000000}"/>
    <cellStyle name="Normal 126" xfId="2015" xr:uid="{00000000-0005-0000-0000-00006D000000}"/>
    <cellStyle name="Normal 127" xfId="2008" xr:uid="{00000000-0005-0000-0000-00006E000000}"/>
    <cellStyle name="Normal 128" xfId="2020" xr:uid="{00000000-0005-0000-0000-00006F000000}"/>
    <cellStyle name="Normal 129" xfId="2009" xr:uid="{00000000-0005-0000-0000-000070000000}"/>
    <cellStyle name="Normal 13" xfId="50" xr:uid="{00000000-0005-0000-0000-000071000000}"/>
    <cellStyle name="Normal 13 10" xfId="1264" xr:uid="{00000000-0005-0000-0000-000072000000}"/>
    <cellStyle name="Normal 13 11" xfId="207" xr:uid="{00000000-0005-0000-0000-000073000000}"/>
    <cellStyle name="Normal 13 12" xfId="2102" xr:uid="{00000000-0005-0000-0000-000074000000}"/>
    <cellStyle name="Normal 13 13" xfId="2253" xr:uid="{00000000-0005-0000-0000-000075000000}"/>
    <cellStyle name="Normal 13 2" xfId="104" xr:uid="{00000000-0005-0000-0000-000076000000}"/>
    <cellStyle name="Normal 13 2 10" xfId="2103" xr:uid="{00000000-0005-0000-0000-000077000000}"/>
    <cellStyle name="Normal 13 2 11" xfId="2254" xr:uid="{00000000-0005-0000-0000-000078000000}"/>
    <cellStyle name="Normal 13 2 2" xfId="490" xr:uid="{00000000-0005-0000-0000-000079000000}"/>
    <cellStyle name="Normal 13 2 2 2" xfId="695" xr:uid="{00000000-0005-0000-0000-00007A000000}"/>
    <cellStyle name="Normal 13 2 2 2 2" xfId="1161" xr:uid="{00000000-0005-0000-0000-00007B000000}"/>
    <cellStyle name="Normal 13 2 2 2 2 2" xfId="1309" xr:uid="{00000000-0005-0000-0000-00007C000000}"/>
    <cellStyle name="Normal 13 2 2 2 3" xfId="1308" xr:uid="{00000000-0005-0000-0000-00007D000000}"/>
    <cellStyle name="Normal 13 2 2 3" xfId="846" xr:uid="{00000000-0005-0000-0000-00007E000000}"/>
    <cellStyle name="Normal 13 2 2 3 2" xfId="1310" xr:uid="{00000000-0005-0000-0000-00007F000000}"/>
    <cellStyle name="Normal 13 2 2 4" xfId="1307" xr:uid="{00000000-0005-0000-0000-000080000000}"/>
    <cellStyle name="Normal 13 2 2 5" xfId="2152" xr:uid="{00000000-0005-0000-0000-000081000000}"/>
    <cellStyle name="Normal 13 2 2 6" xfId="2300" xr:uid="{00000000-0005-0000-0000-000082000000}"/>
    <cellStyle name="Normal 13 2 3" xfId="597" xr:uid="{00000000-0005-0000-0000-000083000000}"/>
    <cellStyle name="Normal 13 2 3 2" xfId="739" xr:uid="{00000000-0005-0000-0000-000084000000}"/>
    <cellStyle name="Normal 13 2 3 2 2" xfId="1204" xr:uid="{00000000-0005-0000-0000-000085000000}"/>
    <cellStyle name="Normal 13 2 3 2 2 2" xfId="1313" xr:uid="{00000000-0005-0000-0000-000086000000}"/>
    <cellStyle name="Normal 13 2 3 2 3" xfId="1312" xr:uid="{00000000-0005-0000-0000-000087000000}"/>
    <cellStyle name="Normal 13 2 3 3" xfId="892" xr:uid="{00000000-0005-0000-0000-000088000000}"/>
    <cellStyle name="Normal 13 2 3 3 2" xfId="1314" xr:uid="{00000000-0005-0000-0000-000089000000}"/>
    <cellStyle name="Normal 13 2 3 4" xfId="1311" xr:uid="{00000000-0005-0000-0000-00008A000000}"/>
    <cellStyle name="Normal 13 2 3 5" xfId="2199" xr:uid="{00000000-0005-0000-0000-00008B000000}"/>
    <cellStyle name="Normal 13 2 3 6" xfId="2343" xr:uid="{00000000-0005-0000-0000-00008C000000}"/>
    <cellStyle name="Normal 13 2 4" xfId="431" xr:uid="{00000000-0005-0000-0000-00008D000000}"/>
    <cellStyle name="Normal 13 2 4 2" xfId="1002" xr:uid="{00000000-0005-0000-0000-00008E000000}"/>
    <cellStyle name="Normal 13 2 4 2 2" xfId="1316" xr:uid="{00000000-0005-0000-0000-00008F000000}"/>
    <cellStyle name="Normal 13 2 4 3" xfId="1315" xr:uid="{00000000-0005-0000-0000-000090000000}"/>
    <cellStyle name="Normal 13 2 5" xfId="649" xr:uid="{00000000-0005-0000-0000-000091000000}"/>
    <cellStyle name="Normal 13 2 5 2" xfId="1115" xr:uid="{00000000-0005-0000-0000-000092000000}"/>
    <cellStyle name="Normal 13 2 5 2 2" xfId="1318" xr:uid="{00000000-0005-0000-0000-000093000000}"/>
    <cellStyle name="Normal 13 2 5 3" xfId="1317" xr:uid="{00000000-0005-0000-0000-000094000000}"/>
    <cellStyle name="Normal 13 2 6" xfId="315" xr:uid="{00000000-0005-0000-0000-000095000000}"/>
    <cellStyle name="Normal 13 2 6 2" xfId="943" xr:uid="{00000000-0005-0000-0000-000096000000}"/>
    <cellStyle name="Normal 13 2 6 2 2" xfId="1320" xr:uid="{00000000-0005-0000-0000-000097000000}"/>
    <cellStyle name="Normal 13 2 6 3" xfId="1319" xr:uid="{00000000-0005-0000-0000-000098000000}"/>
    <cellStyle name="Normal 13 2 7" xfId="798" xr:uid="{00000000-0005-0000-0000-000099000000}"/>
    <cellStyle name="Normal 13 2 7 2" xfId="1321" xr:uid="{00000000-0005-0000-0000-00009A000000}"/>
    <cellStyle name="Normal 13 2 8" xfId="1265" xr:uid="{00000000-0005-0000-0000-00009B000000}"/>
    <cellStyle name="Normal 13 2 9" xfId="208" xr:uid="{00000000-0005-0000-0000-00009C000000}"/>
    <cellStyle name="Normal 13 3" xfId="141" xr:uid="{00000000-0005-0000-0000-00009D000000}"/>
    <cellStyle name="Normal 13 3 10" xfId="2104" xr:uid="{00000000-0005-0000-0000-00009E000000}"/>
    <cellStyle name="Normal 13 3 11" xfId="2255" xr:uid="{00000000-0005-0000-0000-00009F000000}"/>
    <cellStyle name="Normal 13 3 2" xfId="491" xr:uid="{00000000-0005-0000-0000-0000A0000000}"/>
    <cellStyle name="Normal 13 3 2 2" xfId="696" xr:uid="{00000000-0005-0000-0000-0000A1000000}"/>
    <cellStyle name="Normal 13 3 2 2 2" xfId="1162" xr:uid="{00000000-0005-0000-0000-0000A2000000}"/>
    <cellStyle name="Normal 13 3 2 2 2 2" xfId="1324" xr:uid="{00000000-0005-0000-0000-0000A3000000}"/>
    <cellStyle name="Normal 13 3 2 2 3" xfId="1323" xr:uid="{00000000-0005-0000-0000-0000A4000000}"/>
    <cellStyle name="Normal 13 3 2 3" xfId="847" xr:uid="{00000000-0005-0000-0000-0000A5000000}"/>
    <cellStyle name="Normal 13 3 2 3 2" xfId="1325" xr:uid="{00000000-0005-0000-0000-0000A6000000}"/>
    <cellStyle name="Normal 13 3 2 4" xfId="1322" xr:uid="{00000000-0005-0000-0000-0000A7000000}"/>
    <cellStyle name="Normal 13 3 2 5" xfId="2153" xr:uid="{00000000-0005-0000-0000-0000A8000000}"/>
    <cellStyle name="Normal 13 3 2 6" xfId="2301" xr:uid="{00000000-0005-0000-0000-0000A9000000}"/>
    <cellStyle name="Normal 13 3 3" xfId="598" xr:uid="{00000000-0005-0000-0000-0000AA000000}"/>
    <cellStyle name="Normal 13 3 3 2" xfId="740" xr:uid="{00000000-0005-0000-0000-0000AB000000}"/>
    <cellStyle name="Normal 13 3 3 2 2" xfId="1205" xr:uid="{00000000-0005-0000-0000-0000AC000000}"/>
    <cellStyle name="Normal 13 3 3 2 2 2" xfId="1328" xr:uid="{00000000-0005-0000-0000-0000AD000000}"/>
    <cellStyle name="Normal 13 3 3 2 3" xfId="1327" xr:uid="{00000000-0005-0000-0000-0000AE000000}"/>
    <cellStyle name="Normal 13 3 3 3" xfId="893" xr:uid="{00000000-0005-0000-0000-0000AF000000}"/>
    <cellStyle name="Normal 13 3 3 3 2" xfId="1329" xr:uid="{00000000-0005-0000-0000-0000B0000000}"/>
    <cellStyle name="Normal 13 3 3 4" xfId="1326" xr:uid="{00000000-0005-0000-0000-0000B1000000}"/>
    <cellStyle name="Normal 13 3 3 5" xfId="2200" xr:uid="{00000000-0005-0000-0000-0000B2000000}"/>
    <cellStyle name="Normal 13 3 3 6" xfId="2344" xr:uid="{00000000-0005-0000-0000-0000B3000000}"/>
    <cellStyle name="Normal 13 3 4" xfId="432" xr:uid="{00000000-0005-0000-0000-0000B4000000}"/>
    <cellStyle name="Normal 13 3 4 2" xfId="1003" xr:uid="{00000000-0005-0000-0000-0000B5000000}"/>
    <cellStyle name="Normal 13 3 4 2 2" xfId="1331" xr:uid="{00000000-0005-0000-0000-0000B6000000}"/>
    <cellStyle name="Normal 13 3 4 3" xfId="1330" xr:uid="{00000000-0005-0000-0000-0000B7000000}"/>
    <cellStyle name="Normal 13 3 5" xfId="650" xr:uid="{00000000-0005-0000-0000-0000B8000000}"/>
    <cellStyle name="Normal 13 3 5 2" xfId="1116" xr:uid="{00000000-0005-0000-0000-0000B9000000}"/>
    <cellStyle name="Normal 13 3 5 2 2" xfId="1333" xr:uid="{00000000-0005-0000-0000-0000BA000000}"/>
    <cellStyle name="Normal 13 3 5 3" xfId="1332" xr:uid="{00000000-0005-0000-0000-0000BB000000}"/>
    <cellStyle name="Normal 13 3 6" xfId="316" xr:uid="{00000000-0005-0000-0000-0000BC000000}"/>
    <cellStyle name="Normal 13 3 6 2" xfId="944" xr:uid="{00000000-0005-0000-0000-0000BD000000}"/>
    <cellStyle name="Normal 13 3 6 2 2" xfId="1335" xr:uid="{00000000-0005-0000-0000-0000BE000000}"/>
    <cellStyle name="Normal 13 3 6 3" xfId="1334" xr:uid="{00000000-0005-0000-0000-0000BF000000}"/>
    <cellStyle name="Normal 13 3 7" xfId="799" xr:uid="{00000000-0005-0000-0000-0000C0000000}"/>
    <cellStyle name="Normal 13 3 7 2" xfId="1336" xr:uid="{00000000-0005-0000-0000-0000C1000000}"/>
    <cellStyle name="Normal 13 3 8" xfId="1266" xr:uid="{00000000-0005-0000-0000-0000C2000000}"/>
    <cellStyle name="Normal 13 3 9" xfId="209" xr:uid="{00000000-0005-0000-0000-0000C3000000}"/>
    <cellStyle name="Normal 13 4" xfId="250" xr:uid="{00000000-0005-0000-0000-0000C4000000}"/>
    <cellStyle name="Normal 13 4 10" xfId="2145" xr:uid="{00000000-0005-0000-0000-0000C5000000}"/>
    <cellStyle name="Normal 13 4 11" xfId="2293" xr:uid="{00000000-0005-0000-0000-0000C6000000}"/>
    <cellStyle name="Normal 13 4 2" xfId="369" xr:uid="{00000000-0005-0000-0000-0000C7000000}"/>
    <cellStyle name="Normal 13 4 2 2" xfId="594" xr:uid="{00000000-0005-0000-0000-0000C8000000}"/>
    <cellStyle name="Normal 13 4 2 2 2" xfId="1111" xr:uid="{00000000-0005-0000-0000-0000C9000000}"/>
    <cellStyle name="Normal 13 4 2 2 2 2" xfId="1339" xr:uid="{00000000-0005-0000-0000-0000CA000000}"/>
    <cellStyle name="Normal 13 4 2 2 3" xfId="1338" xr:uid="{00000000-0005-0000-0000-0000CB000000}"/>
    <cellStyle name="Normal 13 4 2 3" xfId="736" xr:uid="{00000000-0005-0000-0000-0000CC000000}"/>
    <cellStyle name="Normal 13 4 2 3 2" xfId="1201" xr:uid="{00000000-0005-0000-0000-0000CD000000}"/>
    <cellStyle name="Normal 13 4 2 3 2 2" xfId="1341" xr:uid="{00000000-0005-0000-0000-0000CE000000}"/>
    <cellStyle name="Normal 13 4 2 3 3" xfId="1340" xr:uid="{00000000-0005-0000-0000-0000CF000000}"/>
    <cellStyle name="Normal 13 4 2 4" xfId="786" xr:uid="{00000000-0005-0000-0000-0000D0000000}"/>
    <cellStyle name="Normal 13 4 2 4 2" xfId="1249" xr:uid="{00000000-0005-0000-0000-0000D1000000}"/>
    <cellStyle name="Normal 13 4 2 4 2 2" xfId="1343" xr:uid="{00000000-0005-0000-0000-0000D2000000}"/>
    <cellStyle name="Normal 13 4 2 4 3" xfId="1342" xr:uid="{00000000-0005-0000-0000-0000D3000000}"/>
    <cellStyle name="Normal 13 4 2 5" xfId="889" xr:uid="{00000000-0005-0000-0000-0000D4000000}"/>
    <cellStyle name="Normal 13 4 2 5 2" xfId="1344" xr:uid="{00000000-0005-0000-0000-0000D5000000}"/>
    <cellStyle name="Normal 13 4 2 6" xfId="1337" xr:uid="{00000000-0005-0000-0000-0000D6000000}"/>
    <cellStyle name="Normal 13 4 2 7" xfId="2196" xr:uid="{00000000-0005-0000-0000-0000D7000000}"/>
    <cellStyle name="Normal 13 4 2 8" xfId="2340" xr:uid="{00000000-0005-0000-0000-0000D8000000}"/>
    <cellStyle name="Normal 13 4 3" xfId="370" xr:uid="{00000000-0005-0000-0000-0000D9000000}"/>
    <cellStyle name="Normal 13 4 3 2" xfId="595" xr:uid="{00000000-0005-0000-0000-0000DA000000}"/>
    <cellStyle name="Normal 13 4 3 2 2" xfId="1112" xr:uid="{00000000-0005-0000-0000-0000DB000000}"/>
    <cellStyle name="Normal 13 4 3 2 2 2" xfId="1347" xr:uid="{00000000-0005-0000-0000-0000DC000000}"/>
    <cellStyle name="Normal 13 4 3 2 3" xfId="1346" xr:uid="{00000000-0005-0000-0000-0000DD000000}"/>
    <cellStyle name="Normal 13 4 3 3" xfId="737" xr:uid="{00000000-0005-0000-0000-0000DE000000}"/>
    <cellStyle name="Normal 13 4 3 3 2" xfId="1202" xr:uid="{00000000-0005-0000-0000-0000DF000000}"/>
    <cellStyle name="Normal 13 4 3 3 2 2" xfId="1349" xr:uid="{00000000-0005-0000-0000-0000E0000000}"/>
    <cellStyle name="Normal 13 4 3 3 3" xfId="1348" xr:uid="{00000000-0005-0000-0000-0000E1000000}"/>
    <cellStyle name="Normal 13 4 3 4" xfId="890" xr:uid="{00000000-0005-0000-0000-0000E2000000}"/>
    <cellStyle name="Normal 13 4 3 4 2" xfId="1350" xr:uid="{00000000-0005-0000-0000-0000E3000000}"/>
    <cellStyle name="Normal 13 4 3 5" xfId="1345" xr:uid="{00000000-0005-0000-0000-0000E4000000}"/>
    <cellStyle name="Normal 13 4 3 6" xfId="2197" xr:uid="{00000000-0005-0000-0000-0000E5000000}"/>
    <cellStyle name="Normal 13 4 3 7" xfId="2341" xr:uid="{00000000-0005-0000-0000-0000E6000000}"/>
    <cellStyle name="Normal 13 4 4" xfId="481" xr:uid="{00000000-0005-0000-0000-0000E7000000}"/>
    <cellStyle name="Normal 13 4 4 2" xfId="1041" xr:uid="{00000000-0005-0000-0000-0000E8000000}"/>
    <cellStyle name="Normal 13 4 4 2 2" xfId="1352" xr:uid="{00000000-0005-0000-0000-0000E9000000}"/>
    <cellStyle name="Normal 13 4 4 3" xfId="1351" xr:uid="{00000000-0005-0000-0000-0000EA000000}"/>
    <cellStyle name="Normal 13 4 5" xfId="688" xr:uid="{00000000-0005-0000-0000-0000EB000000}"/>
    <cellStyle name="Normal 13 4 5 2" xfId="1154" xr:uid="{00000000-0005-0000-0000-0000EC000000}"/>
    <cellStyle name="Normal 13 4 5 2 2" xfId="1354" xr:uid="{00000000-0005-0000-0000-0000ED000000}"/>
    <cellStyle name="Normal 13 4 5 3" xfId="1353" xr:uid="{00000000-0005-0000-0000-0000EE000000}"/>
    <cellStyle name="Normal 13 4 6" xfId="785" xr:uid="{00000000-0005-0000-0000-0000EF000000}"/>
    <cellStyle name="Normal 13 4 6 2" xfId="1248" xr:uid="{00000000-0005-0000-0000-0000F0000000}"/>
    <cellStyle name="Normal 13 4 6 2 2" xfId="1356" xr:uid="{00000000-0005-0000-0000-0000F1000000}"/>
    <cellStyle name="Normal 13 4 6 3" xfId="1355" xr:uid="{00000000-0005-0000-0000-0000F2000000}"/>
    <cellStyle name="Normal 13 4 7" xfId="365" xr:uid="{00000000-0005-0000-0000-0000F3000000}"/>
    <cellStyle name="Normal 13 4 7 2" xfId="990" xr:uid="{00000000-0005-0000-0000-0000F4000000}"/>
    <cellStyle name="Normal 13 4 7 2 2" xfId="1358" xr:uid="{00000000-0005-0000-0000-0000F5000000}"/>
    <cellStyle name="Normal 13 4 7 3" xfId="1357" xr:uid="{00000000-0005-0000-0000-0000F6000000}"/>
    <cellStyle name="Normal 13 4 8" xfId="839" xr:uid="{00000000-0005-0000-0000-0000F7000000}"/>
    <cellStyle name="Normal 13 4 8 2" xfId="1359" xr:uid="{00000000-0005-0000-0000-0000F8000000}"/>
    <cellStyle name="Normal 13 4 9" xfId="1304" xr:uid="{00000000-0005-0000-0000-0000F9000000}"/>
    <cellStyle name="Normal 13 5" xfId="371" xr:uid="{00000000-0005-0000-0000-0000FA000000}"/>
    <cellStyle name="Normal 13 5 2" xfId="638" xr:uid="{00000000-0005-0000-0000-0000FB000000}"/>
    <cellStyle name="Normal 13 5 2 2" xfId="779" xr:uid="{00000000-0005-0000-0000-0000FC000000}"/>
    <cellStyle name="Normal 13 5 2 2 2" xfId="1244" xr:uid="{00000000-0005-0000-0000-0000FD000000}"/>
    <cellStyle name="Normal 13 5 2 2 2 2" xfId="1363" xr:uid="{00000000-0005-0000-0000-0000FE000000}"/>
    <cellStyle name="Normal 13 5 2 2 3" xfId="1362" xr:uid="{00000000-0005-0000-0000-0000FF000000}"/>
    <cellStyle name="Normal 13 5 2 3" xfId="932" xr:uid="{00000000-0005-0000-0000-000000010000}"/>
    <cellStyle name="Normal 13 5 2 3 2" xfId="1364" xr:uid="{00000000-0005-0000-0000-000001010000}"/>
    <cellStyle name="Normal 13 5 2 4" xfId="1361" xr:uid="{00000000-0005-0000-0000-000002010000}"/>
    <cellStyle name="Normal 13 5 2 5" xfId="2239" xr:uid="{00000000-0005-0000-0000-000003010000}"/>
    <cellStyle name="Normal 13 5 2 6" xfId="2383" xr:uid="{00000000-0005-0000-0000-000004010000}"/>
    <cellStyle name="Normal 13 5 3" xfId="489" xr:uid="{00000000-0005-0000-0000-000005010000}"/>
    <cellStyle name="Normal 13 5 3 2" xfId="1048" xr:uid="{00000000-0005-0000-0000-000006010000}"/>
    <cellStyle name="Normal 13 5 3 2 2" xfId="1366" xr:uid="{00000000-0005-0000-0000-000007010000}"/>
    <cellStyle name="Normal 13 5 3 3" xfId="1365" xr:uid="{00000000-0005-0000-0000-000008010000}"/>
    <cellStyle name="Normal 13 5 4" xfId="694" xr:uid="{00000000-0005-0000-0000-000009010000}"/>
    <cellStyle name="Normal 13 5 4 2" xfId="1160" xr:uid="{00000000-0005-0000-0000-00000A010000}"/>
    <cellStyle name="Normal 13 5 4 2 2" xfId="1368" xr:uid="{00000000-0005-0000-0000-00000B010000}"/>
    <cellStyle name="Normal 13 5 4 3" xfId="1367" xr:uid="{00000000-0005-0000-0000-00000C010000}"/>
    <cellStyle name="Normal 13 5 5" xfId="845" xr:uid="{00000000-0005-0000-0000-00000D010000}"/>
    <cellStyle name="Normal 13 5 5 2" xfId="1369" xr:uid="{00000000-0005-0000-0000-00000E010000}"/>
    <cellStyle name="Normal 13 5 6" xfId="1360" xr:uid="{00000000-0005-0000-0000-00000F010000}"/>
    <cellStyle name="Normal 13 5 7" xfId="2151" xr:uid="{00000000-0005-0000-0000-000010010000}"/>
    <cellStyle name="Normal 13 5 8" xfId="2299" xr:uid="{00000000-0005-0000-0000-000011010000}"/>
    <cellStyle name="Normal 13 6" xfId="430" xr:uid="{00000000-0005-0000-0000-000012010000}"/>
    <cellStyle name="Normal 13 6 2" xfId="1001" xr:uid="{00000000-0005-0000-0000-000013010000}"/>
    <cellStyle name="Normal 13 6 2 2" xfId="1371" xr:uid="{00000000-0005-0000-0000-000014010000}"/>
    <cellStyle name="Normal 13 6 3" xfId="1370" xr:uid="{00000000-0005-0000-0000-000015010000}"/>
    <cellStyle name="Normal 13 7" xfId="648" xr:uid="{00000000-0005-0000-0000-000016010000}"/>
    <cellStyle name="Normal 13 7 2" xfId="1114" xr:uid="{00000000-0005-0000-0000-000017010000}"/>
    <cellStyle name="Normal 13 7 2 2" xfId="1373" xr:uid="{00000000-0005-0000-0000-000018010000}"/>
    <cellStyle name="Normal 13 7 3" xfId="1372" xr:uid="{00000000-0005-0000-0000-000019010000}"/>
    <cellStyle name="Normal 13 8" xfId="314" xr:uid="{00000000-0005-0000-0000-00001A010000}"/>
    <cellStyle name="Normal 13 8 2" xfId="942" xr:uid="{00000000-0005-0000-0000-00001B010000}"/>
    <cellStyle name="Normal 13 8 2 2" xfId="1375" xr:uid="{00000000-0005-0000-0000-00001C010000}"/>
    <cellStyle name="Normal 13 8 3" xfId="1374" xr:uid="{00000000-0005-0000-0000-00001D010000}"/>
    <cellStyle name="Normal 13 9" xfId="797" xr:uid="{00000000-0005-0000-0000-00001E010000}"/>
    <cellStyle name="Normal 13 9 2" xfId="1376" xr:uid="{00000000-0005-0000-0000-00001F010000}"/>
    <cellStyle name="Normal 130" xfId="2017" xr:uid="{00000000-0005-0000-0000-000020010000}"/>
    <cellStyle name="Normal 131" xfId="2012" xr:uid="{00000000-0005-0000-0000-000021010000}"/>
    <cellStyle name="Normal 132" xfId="180" xr:uid="{00000000-0005-0000-0000-000022010000}"/>
    <cellStyle name="Normal 133" xfId="238" xr:uid="{00000000-0005-0000-0000-000023010000}"/>
    <cellStyle name="Normal 134" xfId="2027" xr:uid="{00000000-0005-0000-0000-000024010000}"/>
    <cellStyle name="Normal 135" xfId="2034" xr:uid="{00000000-0005-0000-0000-000025010000}"/>
    <cellStyle name="Normal 136" xfId="2043" xr:uid="{00000000-0005-0000-0000-000026010000}"/>
    <cellStyle name="Normal 137" xfId="2049" xr:uid="{00000000-0005-0000-0000-000027010000}"/>
    <cellStyle name="Normal 138" xfId="2033" xr:uid="{00000000-0005-0000-0000-000028010000}"/>
    <cellStyle name="Normal 139" xfId="2040" xr:uid="{00000000-0005-0000-0000-000029010000}"/>
    <cellStyle name="Normal 14" xfId="53" xr:uid="{00000000-0005-0000-0000-00002A010000}"/>
    <cellStyle name="Normal 14 10" xfId="1267" xr:uid="{00000000-0005-0000-0000-00002B010000}"/>
    <cellStyle name="Normal 14 11" xfId="210" xr:uid="{00000000-0005-0000-0000-00002C010000}"/>
    <cellStyle name="Normal 14 12" xfId="2105" xr:uid="{00000000-0005-0000-0000-00002D010000}"/>
    <cellStyle name="Normal 14 13" xfId="2256" xr:uid="{00000000-0005-0000-0000-00002E010000}"/>
    <cellStyle name="Normal 14 2" xfId="106" xr:uid="{00000000-0005-0000-0000-00002F010000}"/>
    <cellStyle name="Normal 14 2 10" xfId="2106" xr:uid="{00000000-0005-0000-0000-000030010000}"/>
    <cellStyle name="Normal 14 2 11" xfId="2257" xr:uid="{00000000-0005-0000-0000-000031010000}"/>
    <cellStyle name="Normal 14 2 2" xfId="493" xr:uid="{00000000-0005-0000-0000-000032010000}"/>
    <cellStyle name="Normal 14 2 2 2" xfId="698" xr:uid="{00000000-0005-0000-0000-000033010000}"/>
    <cellStyle name="Normal 14 2 2 2 2" xfId="1164" xr:uid="{00000000-0005-0000-0000-000034010000}"/>
    <cellStyle name="Normal 14 2 2 2 2 2" xfId="1379" xr:uid="{00000000-0005-0000-0000-000035010000}"/>
    <cellStyle name="Normal 14 2 2 2 3" xfId="1378" xr:uid="{00000000-0005-0000-0000-000036010000}"/>
    <cellStyle name="Normal 14 2 2 3" xfId="849" xr:uid="{00000000-0005-0000-0000-000037010000}"/>
    <cellStyle name="Normal 14 2 2 3 2" xfId="1380" xr:uid="{00000000-0005-0000-0000-000038010000}"/>
    <cellStyle name="Normal 14 2 2 4" xfId="1377" xr:uid="{00000000-0005-0000-0000-000039010000}"/>
    <cellStyle name="Normal 14 2 2 5" xfId="2155" xr:uid="{00000000-0005-0000-0000-00003A010000}"/>
    <cellStyle name="Normal 14 2 2 6" xfId="2303" xr:uid="{00000000-0005-0000-0000-00003B010000}"/>
    <cellStyle name="Normal 14 2 3" xfId="600" xr:uid="{00000000-0005-0000-0000-00003C010000}"/>
    <cellStyle name="Normal 14 2 3 2" xfId="742" xr:uid="{00000000-0005-0000-0000-00003D010000}"/>
    <cellStyle name="Normal 14 2 3 2 2" xfId="1207" xr:uid="{00000000-0005-0000-0000-00003E010000}"/>
    <cellStyle name="Normal 14 2 3 2 2 2" xfId="1383" xr:uid="{00000000-0005-0000-0000-00003F010000}"/>
    <cellStyle name="Normal 14 2 3 2 3" xfId="1382" xr:uid="{00000000-0005-0000-0000-000040010000}"/>
    <cellStyle name="Normal 14 2 3 3" xfId="895" xr:uid="{00000000-0005-0000-0000-000041010000}"/>
    <cellStyle name="Normal 14 2 3 3 2" xfId="1384" xr:uid="{00000000-0005-0000-0000-000042010000}"/>
    <cellStyle name="Normal 14 2 3 4" xfId="1381" xr:uid="{00000000-0005-0000-0000-000043010000}"/>
    <cellStyle name="Normal 14 2 3 5" xfId="2202" xr:uid="{00000000-0005-0000-0000-000044010000}"/>
    <cellStyle name="Normal 14 2 3 6" xfId="2346" xr:uid="{00000000-0005-0000-0000-000045010000}"/>
    <cellStyle name="Normal 14 2 4" xfId="434" xr:uid="{00000000-0005-0000-0000-000046010000}"/>
    <cellStyle name="Normal 14 2 4 2" xfId="1005" xr:uid="{00000000-0005-0000-0000-000047010000}"/>
    <cellStyle name="Normal 14 2 4 2 2" xfId="1386" xr:uid="{00000000-0005-0000-0000-000048010000}"/>
    <cellStyle name="Normal 14 2 4 3" xfId="1385" xr:uid="{00000000-0005-0000-0000-000049010000}"/>
    <cellStyle name="Normal 14 2 5" xfId="652" xr:uid="{00000000-0005-0000-0000-00004A010000}"/>
    <cellStyle name="Normal 14 2 5 2" xfId="1118" xr:uid="{00000000-0005-0000-0000-00004B010000}"/>
    <cellStyle name="Normal 14 2 5 2 2" xfId="1388" xr:uid="{00000000-0005-0000-0000-00004C010000}"/>
    <cellStyle name="Normal 14 2 5 3" xfId="1387" xr:uid="{00000000-0005-0000-0000-00004D010000}"/>
    <cellStyle name="Normal 14 2 6" xfId="318" xr:uid="{00000000-0005-0000-0000-00004E010000}"/>
    <cellStyle name="Normal 14 2 6 2" xfId="946" xr:uid="{00000000-0005-0000-0000-00004F010000}"/>
    <cellStyle name="Normal 14 2 6 2 2" xfId="1390" xr:uid="{00000000-0005-0000-0000-000050010000}"/>
    <cellStyle name="Normal 14 2 6 3" xfId="1389" xr:uid="{00000000-0005-0000-0000-000051010000}"/>
    <cellStyle name="Normal 14 2 7" xfId="801" xr:uid="{00000000-0005-0000-0000-000052010000}"/>
    <cellStyle name="Normal 14 2 7 2" xfId="1391" xr:uid="{00000000-0005-0000-0000-000053010000}"/>
    <cellStyle name="Normal 14 2 8" xfId="1268" xr:uid="{00000000-0005-0000-0000-000054010000}"/>
    <cellStyle name="Normal 14 2 9" xfId="211" xr:uid="{00000000-0005-0000-0000-000055010000}"/>
    <cellStyle name="Normal 14 3" xfId="143" xr:uid="{00000000-0005-0000-0000-000056010000}"/>
    <cellStyle name="Normal 14 3 10" xfId="2107" xr:uid="{00000000-0005-0000-0000-000057010000}"/>
    <cellStyle name="Normal 14 3 11" xfId="2258" xr:uid="{00000000-0005-0000-0000-000058010000}"/>
    <cellStyle name="Normal 14 3 2" xfId="494" xr:uid="{00000000-0005-0000-0000-000059010000}"/>
    <cellStyle name="Normal 14 3 2 2" xfId="699" xr:uid="{00000000-0005-0000-0000-00005A010000}"/>
    <cellStyle name="Normal 14 3 2 2 2" xfId="1165" xr:uid="{00000000-0005-0000-0000-00005B010000}"/>
    <cellStyle name="Normal 14 3 2 2 2 2" xfId="1394" xr:uid="{00000000-0005-0000-0000-00005C010000}"/>
    <cellStyle name="Normal 14 3 2 2 3" xfId="1393" xr:uid="{00000000-0005-0000-0000-00005D010000}"/>
    <cellStyle name="Normal 14 3 2 3" xfId="850" xr:uid="{00000000-0005-0000-0000-00005E010000}"/>
    <cellStyle name="Normal 14 3 2 3 2" xfId="1395" xr:uid="{00000000-0005-0000-0000-00005F010000}"/>
    <cellStyle name="Normal 14 3 2 4" xfId="1392" xr:uid="{00000000-0005-0000-0000-000060010000}"/>
    <cellStyle name="Normal 14 3 2 5" xfId="2156" xr:uid="{00000000-0005-0000-0000-000061010000}"/>
    <cellStyle name="Normal 14 3 2 6" xfId="2304" xr:uid="{00000000-0005-0000-0000-000062010000}"/>
    <cellStyle name="Normal 14 3 3" xfId="601" xr:uid="{00000000-0005-0000-0000-000063010000}"/>
    <cellStyle name="Normal 14 3 3 2" xfId="743" xr:uid="{00000000-0005-0000-0000-000064010000}"/>
    <cellStyle name="Normal 14 3 3 2 2" xfId="1208" xr:uid="{00000000-0005-0000-0000-000065010000}"/>
    <cellStyle name="Normal 14 3 3 2 2 2" xfId="1398" xr:uid="{00000000-0005-0000-0000-000066010000}"/>
    <cellStyle name="Normal 14 3 3 2 3" xfId="1397" xr:uid="{00000000-0005-0000-0000-000067010000}"/>
    <cellStyle name="Normal 14 3 3 3" xfId="896" xr:uid="{00000000-0005-0000-0000-000068010000}"/>
    <cellStyle name="Normal 14 3 3 3 2" xfId="1399" xr:uid="{00000000-0005-0000-0000-000069010000}"/>
    <cellStyle name="Normal 14 3 3 4" xfId="1396" xr:uid="{00000000-0005-0000-0000-00006A010000}"/>
    <cellStyle name="Normal 14 3 3 5" xfId="2203" xr:uid="{00000000-0005-0000-0000-00006B010000}"/>
    <cellStyle name="Normal 14 3 3 6" xfId="2347" xr:uid="{00000000-0005-0000-0000-00006C010000}"/>
    <cellStyle name="Normal 14 3 4" xfId="435" xr:uid="{00000000-0005-0000-0000-00006D010000}"/>
    <cellStyle name="Normal 14 3 4 2" xfId="1006" xr:uid="{00000000-0005-0000-0000-00006E010000}"/>
    <cellStyle name="Normal 14 3 4 2 2" xfId="1401" xr:uid="{00000000-0005-0000-0000-00006F010000}"/>
    <cellStyle name="Normal 14 3 4 3" xfId="1400" xr:uid="{00000000-0005-0000-0000-000070010000}"/>
    <cellStyle name="Normal 14 3 5" xfId="653" xr:uid="{00000000-0005-0000-0000-000071010000}"/>
    <cellStyle name="Normal 14 3 5 2" xfId="1119" xr:uid="{00000000-0005-0000-0000-000072010000}"/>
    <cellStyle name="Normal 14 3 5 2 2" xfId="1403" xr:uid="{00000000-0005-0000-0000-000073010000}"/>
    <cellStyle name="Normal 14 3 5 3" xfId="1402" xr:uid="{00000000-0005-0000-0000-000074010000}"/>
    <cellStyle name="Normal 14 3 6" xfId="319" xr:uid="{00000000-0005-0000-0000-000075010000}"/>
    <cellStyle name="Normal 14 3 6 2" xfId="947" xr:uid="{00000000-0005-0000-0000-000076010000}"/>
    <cellStyle name="Normal 14 3 6 2 2" xfId="1405" xr:uid="{00000000-0005-0000-0000-000077010000}"/>
    <cellStyle name="Normal 14 3 6 3" xfId="1404" xr:uid="{00000000-0005-0000-0000-000078010000}"/>
    <cellStyle name="Normal 14 3 7" xfId="802" xr:uid="{00000000-0005-0000-0000-000079010000}"/>
    <cellStyle name="Normal 14 3 7 2" xfId="1406" xr:uid="{00000000-0005-0000-0000-00007A010000}"/>
    <cellStyle name="Normal 14 3 8" xfId="1269" xr:uid="{00000000-0005-0000-0000-00007B010000}"/>
    <cellStyle name="Normal 14 3 9" xfId="212" xr:uid="{00000000-0005-0000-0000-00007C010000}"/>
    <cellStyle name="Normal 14 4" xfId="492" xr:uid="{00000000-0005-0000-0000-00007D010000}"/>
    <cellStyle name="Normal 14 4 2" xfId="697" xr:uid="{00000000-0005-0000-0000-00007E010000}"/>
    <cellStyle name="Normal 14 4 2 2" xfId="1163" xr:uid="{00000000-0005-0000-0000-00007F010000}"/>
    <cellStyle name="Normal 14 4 2 2 2" xfId="1409" xr:uid="{00000000-0005-0000-0000-000080010000}"/>
    <cellStyle name="Normal 14 4 2 3" xfId="1408" xr:uid="{00000000-0005-0000-0000-000081010000}"/>
    <cellStyle name="Normal 14 4 3" xfId="848" xr:uid="{00000000-0005-0000-0000-000082010000}"/>
    <cellStyle name="Normal 14 4 3 2" xfId="1410" xr:uid="{00000000-0005-0000-0000-000083010000}"/>
    <cellStyle name="Normal 14 4 4" xfId="1407" xr:uid="{00000000-0005-0000-0000-000084010000}"/>
    <cellStyle name="Normal 14 4 5" xfId="2154" xr:uid="{00000000-0005-0000-0000-000085010000}"/>
    <cellStyle name="Normal 14 4 6" xfId="2302" xr:uid="{00000000-0005-0000-0000-000086010000}"/>
    <cellStyle name="Normal 14 5" xfId="599" xr:uid="{00000000-0005-0000-0000-000087010000}"/>
    <cellStyle name="Normal 14 5 2" xfId="741" xr:uid="{00000000-0005-0000-0000-000088010000}"/>
    <cellStyle name="Normal 14 5 2 2" xfId="1206" xr:uid="{00000000-0005-0000-0000-000089010000}"/>
    <cellStyle name="Normal 14 5 2 2 2" xfId="1413" xr:uid="{00000000-0005-0000-0000-00008A010000}"/>
    <cellStyle name="Normal 14 5 2 3" xfId="1412" xr:uid="{00000000-0005-0000-0000-00008B010000}"/>
    <cellStyle name="Normal 14 5 3" xfId="894" xr:uid="{00000000-0005-0000-0000-00008C010000}"/>
    <cellStyle name="Normal 14 5 3 2" xfId="1414" xr:uid="{00000000-0005-0000-0000-00008D010000}"/>
    <cellStyle name="Normal 14 5 4" xfId="1411" xr:uid="{00000000-0005-0000-0000-00008E010000}"/>
    <cellStyle name="Normal 14 5 5" xfId="2201" xr:uid="{00000000-0005-0000-0000-00008F010000}"/>
    <cellStyle name="Normal 14 5 6" xfId="2345" xr:uid="{00000000-0005-0000-0000-000090010000}"/>
    <cellStyle name="Normal 14 6" xfId="433" xr:uid="{00000000-0005-0000-0000-000091010000}"/>
    <cellStyle name="Normal 14 6 2" xfId="1004" xr:uid="{00000000-0005-0000-0000-000092010000}"/>
    <cellStyle name="Normal 14 6 2 2" xfId="1416" xr:uid="{00000000-0005-0000-0000-000093010000}"/>
    <cellStyle name="Normal 14 6 3" xfId="1415" xr:uid="{00000000-0005-0000-0000-000094010000}"/>
    <cellStyle name="Normal 14 7" xfId="651" xr:uid="{00000000-0005-0000-0000-000095010000}"/>
    <cellStyle name="Normal 14 7 2" xfId="1117" xr:uid="{00000000-0005-0000-0000-000096010000}"/>
    <cellStyle name="Normal 14 7 2 2" xfId="1418" xr:uid="{00000000-0005-0000-0000-000097010000}"/>
    <cellStyle name="Normal 14 7 3" xfId="1417" xr:uid="{00000000-0005-0000-0000-000098010000}"/>
    <cellStyle name="Normal 14 8" xfId="317" xr:uid="{00000000-0005-0000-0000-000099010000}"/>
    <cellStyle name="Normal 14 8 2" xfId="945" xr:uid="{00000000-0005-0000-0000-00009A010000}"/>
    <cellStyle name="Normal 14 8 2 2" xfId="1420" xr:uid="{00000000-0005-0000-0000-00009B010000}"/>
    <cellStyle name="Normal 14 8 3" xfId="1419" xr:uid="{00000000-0005-0000-0000-00009C010000}"/>
    <cellStyle name="Normal 14 9" xfId="800" xr:uid="{00000000-0005-0000-0000-00009D010000}"/>
    <cellStyle name="Normal 14 9 2" xfId="1421" xr:uid="{00000000-0005-0000-0000-00009E010000}"/>
    <cellStyle name="Normal 140" xfId="2044" xr:uid="{00000000-0005-0000-0000-00009F010000}"/>
    <cellStyle name="Normal 141" xfId="2042" xr:uid="{00000000-0005-0000-0000-0000A0010000}"/>
    <cellStyle name="Normal 142" xfId="2037" xr:uid="{00000000-0005-0000-0000-0000A1010000}"/>
    <cellStyle name="Normal 143" xfId="2036" xr:uid="{00000000-0005-0000-0000-0000A2010000}"/>
    <cellStyle name="Normal 144" xfId="2026" xr:uid="{00000000-0005-0000-0000-0000A3010000}"/>
    <cellStyle name="Normal 145" xfId="2035" xr:uid="{00000000-0005-0000-0000-0000A4010000}"/>
    <cellStyle name="Normal 146" xfId="2041" xr:uid="{00000000-0005-0000-0000-0000A5010000}"/>
    <cellStyle name="Normal 147" xfId="2030" xr:uid="{00000000-0005-0000-0000-0000A6010000}"/>
    <cellStyle name="Normal 148" xfId="2046" xr:uid="{00000000-0005-0000-0000-0000A7010000}"/>
    <cellStyle name="Normal 149" xfId="2039" xr:uid="{00000000-0005-0000-0000-0000A8010000}"/>
    <cellStyle name="Normal 15" xfId="61" xr:uid="{00000000-0005-0000-0000-0000A9010000}"/>
    <cellStyle name="Normal 15 2" xfId="108" xr:uid="{00000000-0005-0000-0000-0000AA010000}"/>
    <cellStyle name="Normal 150" xfId="2048" xr:uid="{00000000-0005-0000-0000-0000AB010000}"/>
    <cellStyle name="Normal 151" xfId="2038" xr:uid="{00000000-0005-0000-0000-0000AC010000}"/>
    <cellStyle name="Normal 152" xfId="2051" xr:uid="{00000000-0005-0000-0000-0000AD010000}"/>
    <cellStyle name="Normal 153" xfId="2031" xr:uid="{00000000-0005-0000-0000-0000AE010000}"/>
    <cellStyle name="Normal 154" xfId="2050" xr:uid="{00000000-0005-0000-0000-0000AF010000}"/>
    <cellStyle name="Normal 155" xfId="2025" xr:uid="{00000000-0005-0000-0000-0000B0010000}"/>
    <cellStyle name="Normal 156" xfId="2032" xr:uid="{00000000-0005-0000-0000-0000B1010000}"/>
    <cellStyle name="Normal 157" xfId="2047" xr:uid="{00000000-0005-0000-0000-0000B2010000}"/>
    <cellStyle name="Normal 158" xfId="2028" xr:uid="{00000000-0005-0000-0000-0000B3010000}"/>
    <cellStyle name="Normal 159" xfId="2045" xr:uid="{00000000-0005-0000-0000-0000B4010000}"/>
    <cellStyle name="Normal 16" xfId="96" xr:uid="{00000000-0005-0000-0000-0000B5010000}"/>
    <cellStyle name="Normal 16 10" xfId="1270" xr:uid="{00000000-0005-0000-0000-0000B6010000}"/>
    <cellStyle name="Normal 16 11" xfId="213" xr:uid="{00000000-0005-0000-0000-0000B7010000}"/>
    <cellStyle name="Normal 16 12" xfId="2108" xr:uid="{00000000-0005-0000-0000-0000B8010000}"/>
    <cellStyle name="Normal 16 13" xfId="2259" xr:uid="{00000000-0005-0000-0000-0000B9010000}"/>
    <cellStyle name="Normal 16 2" xfId="109" xr:uid="{00000000-0005-0000-0000-0000BA010000}"/>
    <cellStyle name="Normal 16 2 10" xfId="2109" xr:uid="{00000000-0005-0000-0000-0000BB010000}"/>
    <cellStyle name="Normal 16 2 11" xfId="2260" xr:uid="{00000000-0005-0000-0000-0000BC010000}"/>
    <cellStyle name="Normal 16 2 2" xfId="496" xr:uid="{00000000-0005-0000-0000-0000BD010000}"/>
    <cellStyle name="Normal 16 2 2 2" xfId="701" xr:uid="{00000000-0005-0000-0000-0000BE010000}"/>
    <cellStyle name="Normal 16 2 2 2 2" xfId="1167" xr:uid="{00000000-0005-0000-0000-0000BF010000}"/>
    <cellStyle name="Normal 16 2 2 2 2 2" xfId="1424" xr:uid="{00000000-0005-0000-0000-0000C0010000}"/>
    <cellStyle name="Normal 16 2 2 2 3" xfId="1423" xr:uid="{00000000-0005-0000-0000-0000C1010000}"/>
    <cellStyle name="Normal 16 2 2 3" xfId="852" xr:uid="{00000000-0005-0000-0000-0000C2010000}"/>
    <cellStyle name="Normal 16 2 2 3 2" xfId="1425" xr:uid="{00000000-0005-0000-0000-0000C3010000}"/>
    <cellStyle name="Normal 16 2 2 4" xfId="1422" xr:uid="{00000000-0005-0000-0000-0000C4010000}"/>
    <cellStyle name="Normal 16 2 2 5" xfId="2158" xr:uid="{00000000-0005-0000-0000-0000C5010000}"/>
    <cellStyle name="Normal 16 2 2 6" xfId="2306" xr:uid="{00000000-0005-0000-0000-0000C6010000}"/>
    <cellStyle name="Normal 16 2 3" xfId="603" xr:uid="{00000000-0005-0000-0000-0000C7010000}"/>
    <cellStyle name="Normal 16 2 3 2" xfId="745" xr:uid="{00000000-0005-0000-0000-0000C8010000}"/>
    <cellStyle name="Normal 16 2 3 2 2" xfId="1210" xr:uid="{00000000-0005-0000-0000-0000C9010000}"/>
    <cellStyle name="Normal 16 2 3 2 2 2" xfId="1428" xr:uid="{00000000-0005-0000-0000-0000CA010000}"/>
    <cellStyle name="Normal 16 2 3 2 3" xfId="1427" xr:uid="{00000000-0005-0000-0000-0000CB010000}"/>
    <cellStyle name="Normal 16 2 3 3" xfId="898" xr:uid="{00000000-0005-0000-0000-0000CC010000}"/>
    <cellStyle name="Normal 16 2 3 3 2" xfId="1429" xr:uid="{00000000-0005-0000-0000-0000CD010000}"/>
    <cellStyle name="Normal 16 2 3 4" xfId="1426" xr:uid="{00000000-0005-0000-0000-0000CE010000}"/>
    <cellStyle name="Normal 16 2 3 5" xfId="2205" xr:uid="{00000000-0005-0000-0000-0000CF010000}"/>
    <cellStyle name="Normal 16 2 3 6" xfId="2349" xr:uid="{00000000-0005-0000-0000-0000D0010000}"/>
    <cellStyle name="Normal 16 2 4" xfId="437" xr:uid="{00000000-0005-0000-0000-0000D1010000}"/>
    <cellStyle name="Normal 16 2 4 2" xfId="1008" xr:uid="{00000000-0005-0000-0000-0000D2010000}"/>
    <cellStyle name="Normal 16 2 4 2 2" xfId="1431" xr:uid="{00000000-0005-0000-0000-0000D3010000}"/>
    <cellStyle name="Normal 16 2 4 3" xfId="1430" xr:uid="{00000000-0005-0000-0000-0000D4010000}"/>
    <cellStyle name="Normal 16 2 5" xfId="655" xr:uid="{00000000-0005-0000-0000-0000D5010000}"/>
    <cellStyle name="Normal 16 2 5 2" xfId="1121" xr:uid="{00000000-0005-0000-0000-0000D6010000}"/>
    <cellStyle name="Normal 16 2 5 2 2" xfId="1433" xr:uid="{00000000-0005-0000-0000-0000D7010000}"/>
    <cellStyle name="Normal 16 2 5 3" xfId="1432" xr:uid="{00000000-0005-0000-0000-0000D8010000}"/>
    <cellStyle name="Normal 16 2 6" xfId="321" xr:uid="{00000000-0005-0000-0000-0000D9010000}"/>
    <cellStyle name="Normal 16 2 6 2" xfId="950" xr:uid="{00000000-0005-0000-0000-0000DA010000}"/>
    <cellStyle name="Normal 16 2 6 2 2" xfId="1435" xr:uid="{00000000-0005-0000-0000-0000DB010000}"/>
    <cellStyle name="Normal 16 2 6 3" xfId="1434" xr:uid="{00000000-0005-0000-0000-0000DC010000}"/>
    <cellStyle name="Normal 16 2 7" xfId="804" xr:uid="{00000000-0005-0000-0000-0000DD010000}"/>
    <cellStyle name="Normal 16 2 7 2" xfId="1436" xr:uid="{00000000-0005-0000-0000-0000DE010000}"/>
    <cellStyle name="Normal 16 2 8" xfId="1271" xr:uid="{00000000-0005-0000-0000-0000DF010000}"/>
    <cellStyle name="Normal 16 2 9" xfId="214" xr:uid="{00000000-0005-0000-0000-0000E0010000}"/>
    <cellStyle name="Normal 16 3" xfId="145" xr:uid="{00000000-0005-0000-0000-0000E1010000}"/>
    <cellStyle name="Normal 16 3 10" xfId="2110" xr:uid="{00000000-0005-0000-0000-0000E2010000}"/>
    <cellStyle name="Normal 16 3 11" xfId="2261" xr:uid="{00000000-0005-0000-0000-0000E3010000}"/>
    <cellStyle name="Normal 16 3 2" xfId="497" xr:uid="{00000000-0005-0000-0000-0000E4010000}"/>
    <cellStyle name="Normal 16 3 2 2" xfId="702" xr:uid="{00000000-0005-0000-0000-0000E5010000}"/>
    <cellStyle name="Normal 16 3 2 2 2" xfId="1168" xr:uid="{00000000-0005-0000-0000-0000E6010000}"/>
    <cellStyle name="Normal 16 3 2 2 2 2" xfId="1439" xr:uid="{00000000-0005-0000-0000-0000E7010000}"/>
    <cellStyle name="Normal 16 3 2 2 3" xfId="1438" xr:uid="{00000000-0005-0000-0000-0000E8010000}"/>
    <cellStyle name="Normal 16 3 2 3" xfId="853" xr:uid="{00000000-0005-0000-0000-0000E9010000}"/>
    <cellStyle name="Normal 16 3 2 3 2" xfId="1440" xr:uid="{00000000-0005-0000-0000-0000EA010000}"/>
    <cellStyle name="Normal 16 3 2 4" xfId="1437" xr:uid="{00000000-0005-0000-0000-0000EB010000}"/>
    <cellStyle name="Normal 16 3 2 5" xfId="2159" xr:uid="{00000000-0005-0000-0000-0000EC010000}"/>
    <cellStyle name="Normal 16 3 2 6" xfId="2307" xr:uid="{00000000-0005-0000-0000-0000ED010000}"/>
    <cellStyle name="Normal 16 3 3" xfId="604" xr:uid="{00000000-0005-0000-0000-0000EE010000}"/>
    <cellStyle name="Normal 16 3 3 2" xfId="746" xr:uid="{00000000-0005-0000-0000-0000EF010000}"/>
    <cellStyle name="Normal 16 3 3 2 2" xfId="1211" xr:uid="{00000000-0005-0000-0000-0000F0010000}"/>
    <cellStyle name="Normal 16 3 3 2 2 2" xfId="1443" xr:uid="{00000000-0005-0000-0000-0000F1010000}"/>
    <cellStyle name="Normal 16 3 3 2 3" xfId="1442" xr:uid="{00000000-0005-0000-0000-0000F2010000}"/>
    <cellStyle name="Normal 16 3 3 3" xfId="899" xr:uid="{00000000-0005-0000-0000-0000F3010000}"/>
    <cellStyle name="Normal 16 3 3 3 2" xfId="1444" xr:uid="{00000000-0005-0000-0000-0000F4010000}"/>
    <cellStyle name="Normal 16 3 3 4" xfId="1441" xr:uid="{00000000-0005-0000-0000-0000F5010000}"/>
    <cellStyle name="Normal 16 3 3 5" xfId="2206" xr:uid="{00000000-0005-0000-0000-0000F6010000}"/>
    <cellStyle name="Normal 16 3 3 6" xfId="2350" xr:uid="{00000000-0005-0000-0000-0000F7010000}"/>
    <cellStyle name="Normal 16 3 4" xfId="438" xr:uid="{00000000-0005-0000-0000-0000F8010000}"/>
    <cellStyle name="Normal 16 3 4 2" xfId="1009" xr:uid="{00000000-0005-0000-0000-0000F9010000}"/>
    <cellStyle name="Normal 16 3 4 2 2" xfId="1446" xr:uid="{00000000-0005-0000-0000-0000FA010000}"/>
    <cellStyle name="Normal 16 3 4 3" xfId="1445" xr:uid="{00000000-0005-0000-0000-0000FB010000}"/>
    <cellStyle name="Normal 16 3 5" xfId="656" xr:uid="{00000000-0005-0000-0000-0000FC010000}"/>
    <cellStyle name="Normal 16 3 5 2" xfId="1122" xr:uid="{00000000-0005-0000-0000-0000FD010000}"/>
    <cellStyle name="Normal 16 3 5 2 2" xfId="1448" xr:uid="{00000000-0005-0000-0000-0000FE010000}"/>
    <cellStyle name="Normal 16 3 5 3" xfId="1447" xr:uid="{00000000-0005-0000-0000-0000FF010000}"/>
    <cellStyle name="Normal 16 3 6" xfId="322" xr:uid="{00000000-0005-0000-0000-000000020000}"/>
    <cellStyle name="Normal 16 3 6 2" xfId="951" xr:uid="{00000000-0005-0000-0000-000001020000}"/>
    <cellStyle name="Normal 16 3 6 2 2" xfId="1450" xr:uid="{00000000-0005-0000-0000-000002020000}"/>
    <cellStyle name="Normal 16 3 6 3" xfId="1449" xr:uid="{00000000-0005-0000-0000-000003020000}"/>
    <cellStyle name="Normal 16 3 7" xfId="805" xr:uid="{00000000-0005-0000-0000-000004020000}"/>
    <cellStyle name="Normal 16 3 7 2" xfId="1451" xr:uid="{00000000-0005-0000-0000-000005020000}"/>
    <cellStyle name="Normal 16 3 8" xfId="1272" xr:uid="{00000000-0005-0000-0000-000006020000}"/>
    <cellStyle name="Normal 16 3 9" xfId="215" xr:uid="{00000000-0005-0000-0000-000007020000}"/>
    <cellStyle name="Normal 16 4" xfId="495" xr:uid="{00000000-0005-0000-0000-000008020000}"/>
    <cellStyle name="Normal 16 4 2" xfId="700" xr:uid="{00000000-0005-0000-0000-000009020000}"/>
    <cellStyle name="Normal 16 4 2 2" xfId="1166" xr:uid="{00000000-0005-0000-0000-00000A020000}"/>
    <cellStyle name="Normal 16 4 2 2 2" xfId="1454" xr:uid="{00000000-0005-0000-0000-00000B020000}"/>
    <cellStyle name="Normal 16 4 2 3" xfId="1453" xr:uid="{00000000-0005-0000-0000-00000C020000}"/>
    <cellStyle name="Normal 16 4 3" xfId="851" xr:uid="{00000000-0005-0000-0000-00000D020000}"/>
    <cellStyle name="Normal 16 4 3 2" xfId="1455" xr:uid="{00000000-0005-0000-0000-00000E020000}"/>
    <cellStyle name="Normal 16 4 4" xfId="1452" xr:uid="{00000000-0005-0000-0000-00000F020000}"/>
    <cellStyle name="Normal 16 4 5" xfId="2157" xr:uid="{00000000-0005-0000-0000-000010020000}"/>
    <cellStyle name="Normal 16 4 6" xfId="2305" xr:uid="{00000000-0005-0000-0000-000011020000}"/>
    <cellStyle name="Normal 16 5" xfId="602" xr:uid="{00000000-0005-0000-0000-000012020000}"/>
    <cellStyle name="Normal 16 5 2" xfId="744" xr:uid="{00000000-0005-0000-0000-000013020000}"/>
    <cellStyle name="Normal 16 5 2 2" xfId="1209" xr:uid="{00000000-0005-0000-0000-000014020000}"/>
    <cellStyle name="Normal 16 5 2 2 2" xfId="1458" xr:uid="{00000000-0005-0000-0000-000015020000}"/>
    <cellStyle name="Normal 16 5 2 3" xfId="1457" xr:uid="{00000000-0005-0000-0000-000016020000}"/>
    <cellStyle name="Normal 16 5 3" xfId="897" xr:uid="{00000000-0005-0000-0000-000017020000}"/>
    <cellStyle name="Normal 16 5 3 2" xfId="1459" xr:uid="{00000000-0005-0000-0000-000018020000}"/>
    <cellStyle name="Normal 16 5 4" xfId="1456" xr:uid="{00000000-0005-0000-0000-000019020000}"/>
    <cellStyle name="Normal 16 5 5" xfId="2204" xr:uid="{00000000-0005-0000-0000-00001A020000}"/>
    <cellStyle name="Normal 16 5 6" xfId="2348" xr:uid="{00000000-0005-0000-0000-00001B020000}"/>
    <cellStyle name="Normal 16 6" xfId="436" xr:uid="{00000000-0005-0000-0000-00001C020000}"/>
    <cellStyle name="Normal 16 6 2" xfId="1007" xr:uid="{00000000-0005-0000-0000-00001D020000}"/>
    <cellStyle name="Normal 16 6 2 2" xfId="1461" xr:uid="{00000000-0005-0000-0000-00001E020000}"/>
    <cellStyle name="Normal 16 6 3" xfId="1460" xr:uid="{00000000-0005-0000-0000-00001F020000}"/>
    <cellStyle name="Normal 16 7" xfId="654" xr:uid="{00000000-0005-0000-0000-000020020000}"/>
    <cellStyle name="Normal 16 7 2" xfId="1120" xr:uid="{00000000-0005-0000-0000-000021020000}"/>
    <cellStyle name="Normal 16 7 2 2" xfId="1463" xr:uid="{00000000-0005-0000-0000-000022020000}"/>
    <cellStyle name="Normal 16 7 3" xfId="1462" xr:uid="{00000000-0005-0000-0000-000023020000}"/>
    <cellStyle name="Normal 16 8" xfId="320" xr:uid="{00000000-0005-0000-0000-000024020000}"/>
    <cellStyle name="Normal 16 8 2" xfId="949" xr:uid="{00000000-0005-0000-0000-000025020000}"/>
    <cellStyle name="Normal 16 8 2 2" xfId="1465" xr:uid="{00000000-0005-0000-0000-000026020000}"/>
    <cellStyle name="Normal 16 8 3" xfId="1464" xr:uid="{00000000-0005-0000-0000-000027020000}"/>
    <cellStyle name="Normal 16 9" xfId="803" xr:uid="{00000000-0005-0000-0000-000028020000}"/>
    <cellStyle name="Normal 16 9 2" xfId="1466" xr:uid="{00000000-0005-0000-0000-000029020000}"/>
    <cellStyle name="Normal 160" xfId="2029" xr:uid="{00000000-0005-0000-0000-00002A020000}"/>
    <cellStyle name="Normal 161" xfId="2052" xr:uid="{00000000-0005-0000-0000-00002B020000}"/>
    <cellStyle name="Normal 162" xfId="2053" xr:uid="{00000000-0005-0000-0000-00002C020000}"/>
    <cellStyle name="Normal 163" xfId="2100" xr:uid="{00000000-0005-0000-0000-00002D020000}"/>
    <cellStyle name="Normal 164" xfId="2144" xr:uid="{00000000-0005-0000-0000-00002E020000}"/>
    <cellStyle name="Normal 165" xfId="2161" xr:uid="{00000000-0005-0000-0000-00002F020000}"/>
    <cellStyle name="Normal 166" xfId="2172" xr:uid="{00000000-0005-0000-0000-000030020000}"/>
    <cellStyle name="Normal 167" xfId="2245" xr:uid="{00000000-0005-0000-0000-000031020000}"/>
    <cellStyle name="Normal 168" xfId="2249" xr:uid="{00000000-0005-0000-0000-000032020000}"/>
    <cellStyle name="Normal 169" xfId="2248" xr:uid="{00000000-0005-0000-0000-000033020000}"/>
    <cellStyle name="Normal 17" xfId="111" xr:uid="{00000000-0005-0000-0000-000034020000}"/>
    <cellStyle name="Normal 17 2" xfId="498" xr:uid="{00000000-0005-0000-0000-000035020000}"/>
    <cellStyle name="Normal 17 2 2" xfId="1049" xr:uid="{00000000-0005-0000-0000-000036020000}"/>
    <cellStyle name="Normal 17 3" xfId="402" xr:uid="{00000000-0005-0000-0000-000037020000}"/>
    <cellStyle name="Normal 17 4" xfId="286" xr:uid="{00000000-0005-0000-0000-000038020000}"/>
    <cellStyle name="Normal 170" xfId="2247" xr:uid="{00000000-0005-0000-0000-000039020000}"/>
    <cellStyle name="Normal 171" xfId="2160" xr:uid="{00000000-0005-0000-0000-00003A020000}"/>
    <cellStyle name="Normal 172" xfId="2250" xr:uid="{00000000-0005-0000-0000-00003B020000}"/>
    <cellStyle name="Normal 173" xfId="2251" xr:uid="{00000000-0005-0000-0000-00003C020000}"/>
    <cellStyle name="Normal 18" xfId="112" xr:uid="{00000000-0005-0000-0000-00003D020000}"/>
    <cellStyle name="Normal 18 2" xfId="499" xr:uid="{00000000-0005-0000-0000-00003E020000}"/>
    <cellStyle name="Normal 18 2 2" xfId="1050" xr:uid="{00000000-0005-0000-0000-00003F020000}"/>
    <cellStyle name="Normal 18 3" xfId="412" xr:uid="{00000000-0005-0000-0000-000040020000}"/>
    <cellStyle name="Normal 18 4" xfId="296" xr:uid="{00000000-0005-0000-0000-000041020000}"/>
    <cellStyle name="Normal 19" xfId="113" xr:uid="{00000000-0005-0000-0000-000042020000}"/>
    <cellStyle name="Normal 19 2" xfId="500" xr:uid="{00000000-0005-0000-0000-000043020000}"/>
    <cellStyle name="Normal 19 2 2" xfId="1051" xr:uid="{00000000-0005-0000-0000-000044020000}"/>
    <cellStyle name="Normal 19 3" xfId="393" xr:uid="{00000000-0005-0000-0000-000045020000}"/>
    <cellStyle name="Normal 19 4" xfId="277" xr:uid="{00000000-0005-0000-0000-000046020000}"/>
    <cellStyle name="Normal 2" xfId="10" xr:uid="{00000000-0005-0000-0000-000047020000}"/>
    <cellStyle name="Normal 2 2" xfId="17" xr:uid="{00000000-0005-0000-0000-000048020000}"/>
    <cellStyle name="Normal 2 2 2" xfId="175" xr:uid="{00000000-0005-0000-0000-000049020000}"/>
    <cellStyle name="Normal 2 2 2 2" xfId="828" xr:uid="{00000000-0005-0000-0000-00004A020000}"/>
    <cellStyle name="Normal 2 2 3" xfId="2088" xr:uid="{00000000-0005-0000-0000-00004B020000}"/>
    <cellStyle name="Normal 2 3" xfId="796" xr:uid="{00000000-0005-0000-0000-00004C020000}"/>
    <cellStyle name="Normal 2 4" xfId="2054" xr:uid="{00000000-0005-0000-0000-00004D020000}"/>
    <cellStyle name="Normal 20" xfId="114" xr:uid="{00000000-0005-0000-0000-00004E020000}"/>
    <cellStyle name="Normal 20 2" xfId="501" xr:uid="{00000000-0005-0000-0000-00004F020000}"/>
    <cellStyle name="Normal 20 2 2" xfId="1052" xr:uid="{00000000-0005-0000-0000-000050020000}"/>
    <cellStyle name="Normal 20 3" xfId="398" xr:uid="{00000000-0005-0000-0000-000051020000}"/>
    <cellStyle name="Normal 20 4" xfId="282" xr:uid="{00000000-0005-0000-0000-000052020000}"/>
    <cellStyle name="Normal 21" xfId="115" xr:uid="{00000000-0005-0000-0000-000053020000}"/>
    <cellStyle name="Normal 21 2" xfId="502" xr:uid="{00000000-0005-0000-0000-000054020000}"/>
    <cellStyle name="Normal 21 2 2" xfId="1053" xr:uid="{00000000-0005-0000-0000-000055020000}"/>
    <cellStyle name="Normal 21 3" xfId="407" xr:uid="{00000000-0005-0000-0000-000056020000}"/>
    <cellStyle name="Normal 21 4" xfId="291" xr:uid="{00000000-0005-0000-0000-000057020000}"/>
    <cellStyle name="Normal 22" xfId="116" xr:uid="{00000000-0005-0000-0000-000058020000}"/>
    <cellStyle name="Normal 22 2" xfId="503" xr:uid="{00000000-0005-0000-0000-000059020000}"/>
    <cellStyle name="Normal 22 2 2" xfId="1054" xr:uid="{00000000-0005-0000-0000-00005A020000}"/>
    <cellStyle name="Normal 22 3" xfId="389" xr:uid="{00000000-0005-0000-0000-00005B020000}"/>
    <cellStyle name="Normal 22 4" xfId="273" xr:uid="{00000000-0005-0000-0000-00005C020000}"/>
    <cellStyle name="Normal 23" xfId="117" xr:uid="{00000000-0005-0000-0000-00005D020000}"/>
    <cellStyle name="Normal 23 2" xfId="504" xr:uid="{00000000-0005-0000-0000-00005E020000}"/>
    <cellStyle name="Normal 23 2 2" xfId="1055" xr:uid="{00000000-0005-0000-0000-00005F020000}"/>
    <cellStyle name="Normal 23 3" xfId="385" xr:uid="{00000000-0005-0000-0000-000060020000}"/>
    <cellStyle name="Normal 23 4" xfId="269" xr:uid="{00000000-0005-0000-0000-000061020000}"/>
    <cellStyle name="Normal 24" xfId="118" xr:uid="{00000000-0005-0000-0000-000062020000}"/>
    <cellStyle name="Normal 24 2" xfId="505" xr:uid="{00000000-0005-0000-0000-000063020000}"/>
    <cellStyle name="Normal 24 2 2" xfId="1056" xr:uid="{00000000-0005-0000-0000-000064020000}"/>
    <cellStyle name="Normal 24 3" xfId="387" xr:uid="{00000000-0005-0000-0000-000065020000}"/>
    <cellStyle name="Normal 24 4" xfId="271" xr:uid="{00000000-0005-0000-0000-000066020000}"/>
    <cellStyle name="Normal 25" xfId="119" xr:uid="{00000000-0005-0000-0000-000067020000}"/>
    <cellStyle name="Normal 25 2" xfId="506" xr:uid="{00000000-0005-0000-0000-000068020000}"/>
    <cellStyle name="Normal 25 2 2" xfId="1057" xr:uid="{00000000-0005-0000-0000-000069020000}"/>
    <cellStyle name="Normal 25 3" xfId="416" xr:uid="{00000000-0005-0000-0000-00006A020000}"/>
    <cellStyle name="Normal 25 4" xfId="300" xr:uid="{00000000-0005-0000-0000-00006B020000}"/>
    <cellStyle name="Normal 26" xfId="120" xr:uid="{00000000-0005-0000-0000-00006C020000}"/>
    <cellStyle name="Normal 26 2" xfId="507" xr:uid="{00000000-0005-0000-0000-00006D020000}"/>
    <cellStyle name="Normal 26 2 2" xfId="1058" xr:uid="{00000000-0005-0000-0000-00006E020000}"/>
    <cellStyle name="Normal 26 3" xfId="427" xr:uid="{00000000-0005-0000-0000-00006F020000}"/>
    <cellStyle name="Normal 26 4" xfId="311" xr:uid="{00000000-0005-0000-0000-000070020000}"/>
    <cellStyle name="Normal 27" xfId="121" xr:uid="{00000000-0005-0000-0000-000071020000}"/>
    <cellStyle name="Normal 27 2" xfId="508" xr:uid="{00000000-0005-0000-0000-000072020000}"/>
    <cellStyle name="Normal 27 2 2" xfId="1059" xr:uid="{00000000-0005-0000-0000-000073020000}"/>
    <cellStyle name="Normal 27 3" xfId="421" xr:uid="{00000000-0005-0000-0000-000074020000}"/>
    <cellStyle name="Normal 27 4" xfId="305" xr:uid="{00000000-0005-0000-0000-000075020000}"/>
    <cellStyle name="Normal 28" xfId="122" xr:uid="{00000000-0005-0000-0000-000076020000}"/>
    <cellStyle name="Normal 28 2" xfId="509" xr:uid="{00000000-0005-0000-0000-000077020000}"/>
    <cellStyle name="Normal 28 2 2" xfId="1060" xr:uid="{00000000-0005-0000-0000-000078020000}"/>
    <cellStyle name="Normal 28 3" xfId="418" xr:uid="{00000000-0005-0000-0000-000079020000}"/>
    <cellStyle name="Normal 28 4" xfId="302" xr:uid="{00000000-0005-0000-0000-00007A020000}"/>
    <cellStyle name="Normal 29" xfId="123" xr:uid="{00000000-0005-0000-0000-00007B020000}"/>
    <cellStyle name="Normal 29 2" xfId="510" xr:uid="{00000000-0005-0000-0000-00007C020000}"/>
    <cellStyle name="Normal 29 2 2" xfId="1061" xr:uid="{00000000-0005-0000-0000-00007D020000}"/>
    <cellStyle name="Normal 29 3" xfId="409" xr:uid="{00000000-0005-0000-0000-00007E020000}"/>
    <cellStyle name="Normal 29 4" xfId="293" xr:uid="{00000000-0005-0000-0000-00007F020000}"/>
    <cellStyle name="Normal 3" xfId="18" xr:uid="{00000000-0005-0000-0000-000080020000}"/>
    <cellStyle name="Normal 3 2" xfId="19" xr:uid="{00000000-0005-0000-0000-000081020000}"/>
    <cellStyle name="Normal 3 2 2" xfId="512" xr:uid="{00000000-0005-0000-0000-000082020000}"/>
    <cellStyle name="Normal 3 2 2 2" xfId="1063" xr:uid="{00000000-0005-0000-0000-000083020000}"/>
    <cellStyle name="Normal 3 2 3" xfId="439" xr:uid="{00000000-0005-0000-0000-000084020000}"/>
    <cellStyle name="Normal 3 2 4" xfId="323" xr:uid="{00000000-0005-0000-0000-000085020000}"/>
    <cellStyle name="Normal 3 3" xfId="27" xr:uid="{00000000-0005-0000-0000-000086020000}"/>
    <cellStyle name="Normal 3 4" xfId="511" xr:uid="{00000000-0005-0000-0000-000087020000}"/>
    <cellStyle name="Normal 3 4 2" xfId="1062" xr:uid="{00000000-0005-0000-0000-000088020000}"/>
    <cellStyle name="Normal 30" xfId="124" xr:uid="{00000000-0005-0000-0000-000089020000}"/>
    <cellStyle name="Normal 30 2" xfId="513" xr:uid="{00000000-0005-0000-0000-00008A020000}"/>
    <cellStyle name="Normal 30 2 2" xfId="1064" xr:uid="{00000000-0005-0000-0000-00008B020000}"/>
    <cellStyle name="Normal 30 3" xfId="383" xr:uid="{00000000-0005-0000-0000-00008C020000}"/>
    <cellStyle name="Normal 30 4" xfId="267" xr:uid="{00000000-0005-0000-0000-00008D020000}"/>
    <cellStyle name="Normal 31" xfId="125" xr:uid="{00000000-0005-0000-0000-00008E020000}"/>
    <cellStyle name="Normal 31 2" xfId="514" xr:uid="{00000000-0005-0000-0000-00008F020000}"/>
    <cellStyle name="Normal 31 2 2" xfId="1065" xr:uid="{00000000-0005-0000-0000-000090020000}"/>
    <cellStyle name="Normal 31 3" xfId="414" xr:uid="{00000000-0005-0000-0000-000091020000}"/>
    <cellStyle name="Normal 31 4" xfId="298" xr:uid="{00000000-0005-0000-0000-000092020000}"/>
    <cellStyle name="Normal 32" xfId="126" xr:uid="{00000000-0005-0000-0000-000093020000}"/>
    <cellStyle name="Normal 32 2" xfId="515" xr:uid="{00000000-0005-0000-0000-000094020000}"/>
    <cellStyle name="Normal 32 2 2" xfId="1066" xr:uid="{00000000-0005-0000-0000-000095020000}"/>
    <cellStyle name="Normal 32 3" xfId="391" xr:uid="{00000000-0005-0000-0000-000096020000}"/>
    <cellStyle name="Normal 32 4" xfId="275" xr:uid="{00000000-0005-0000-0000-000097020000}"/>
    <cellStyle name="Normal 33" xfId="127" xr:uid="{00000000-0005-0000-0000-000098020000}"/>
    <cellStyle name="Normal 33 2" xfId="516" xr:uid="{00000000-0005-0000-0000-000099020000}"/>
    <cellStyle name="Normal 33 2 2" xfId="1067" xr:uid="{00000000-0005-0000-0000-00009A020000}"/>
    <cellStyle name="Normal 33 3" xfId="400" xr:uid="{00000000-0005-0000-0000-00009B020000}"/>
    <cellStyle name="Normal 33 4" xfId="284" xr:uid="{00000000-0005-0000-0000-00009C020000}"/>
    <cellStyle name="Normal 34" xfId="128" xr:uid="{00000000-0005-0000-0000-00009D020000}"/>
    <cellStyle name="Normal 34 2" xfId="517" xr:uid="{00000000-0005-0000-0000-00009E020000}"/>
    <cellStyle name="Normal 34 2 2" xfId="1068" xr:uid="{00000000-0005-0000-0000-00009F020000}"/>
    <cellStyle name="Normal 34 3" xfId="425" xr:uid="{00000000-0005-0000-0000-0000A0020000}"/>
    <cellStyle name="Normal 34 4" xfId="309" xr:uid="{00000000-0005-0000-0000-0000A1020000}"/>
    <cellStyle name="Normal 35" xfId="129" xr:uid="{00000000-0005-0000-0000-0000A2020000}"/>
    <cellStyle name="Normal 35 2" xfId="518" xr:uid="{00000000-0005-0000-0000-0000A3020000}"/>
    <cellStyle name="Normal 35 2 2" xfId="1069" xr:uid="{00000000-0005-0000-0000-0000A4020000}"/>
    <cellStyle name="Normal 35 3" xfId="410" xr:uid="{00000000-0005-0000-0000-0000A5020000}"/>
    <cellStyle name="Normal 35 4" xfId="294" xr:uid="{00000000-0005-0000-0000-0000A6020000}"/>
    <cellStyle name="Normal 36" xfId="130" xr:uid="{00000000-0005-0000-0000-0000A7020000}"/>
    <cellStyle name="Normal 36 2" xfId="519" xr:uid="{00000000-0005-0000-0000-0000A8020000}"/>
    <cellStyle name="Normal 36 2 2" xfId="1070" xr:uid="{00000000-0005-0000-0000-0000A9020000}"/>
    <cellStyle name="Normal 36 3" xfId="396" xr:uid="{00000000-0005-0000-0000-0000AA020000}"/>
    <cellStyle name="Normal 36 4" xfId="280" xr:uid="{00000000-0005-0000-0000-0000AB020000}"/>
    <cellStyle name="Normal 37" xfId="132" xr:uid="{00000000-0005-0000-0000-0000AC020000}"/>
    <cellStyle name="Normal 37 10" xfId="216" xr:uid="{00000000-0005-0000-0000-0000AD020000}"/>
    <cellStyle name="Normal 37 11" xfId="2111" xr:uid="{00000000-0005-0000-0000-0000AE020000}"/>
    <cellStyle name="Normal 37 12" xfId="2262" xr:uid="{00000000-0005-0000-0000-0000AF020000}"/>
    <cellStyle name="Normal 37 2" xfId="148" xr:uid="{00000000-0005-0000-0000-0000B0020000}"/>
    <cellStyle name="Normal 37 2 10" xfId="2112" xr:uid="{00000000-0005-0000-0000-0000B1020000}"/>
    <cellStyle name="Normal 37 2 11" xfId="2263" xr:uid="{00000000-0005-0000-0000-0000B2020000}"/>
    <cellStyle name="Normal 37 2 2" xfId="521" xr:uid="{00000000-0005-0000-0000-0000B3020000}"/>
    <cellStyle name="Normal 37 2 2 2" xfId="704" xr:uid="{00000000-0005-0000-0000-0000B4020000}"/>
    <cellStyle name="Normal 37 2 2 2 2" xfId="1170" xr:uid="{00000000-0005-0000-0000-0000B5020000}"/>
    <cellStyle name="Normal 37 2 2 2 2 2" xfId="1469" xr:uid="{00000000-0005-0000-0000-0000B6020000}"/>
    <cellStyle name="Normal 37 2 2 2 3" xfId="1468" xr:uid="{00000000-0005-0000-0000-0000B7020000}"/>
    <cellStyle name="Normal 37 2 2 3" xfId="856" xr:uid="{00000000-0005-0000-0000-0000B8020000}"/>
    <cellStyle name="Normal 37 2 2 3 2" xfId="1470" xr:uid="{00000000-0005-0000-0000-0000B9020000}"/>
    <cellStyle name="Normal 37 2 2 4" xfId="1467" xr:uid="{00000000-0005-0000-0000-0000BA020000}"/>
    <cellStyle name="Normal 37 2 2 5" xfId="2164" xr:uid="{00000000-0005-0000-0000-0000BB020000}"/>
    <cellStyle name="Normal 37 2 2 6" xfId="2309" xr:uid="{00000000-0005-0000-0000-0000BC020000}"/>
    <cellStyle name="Normal 37 2 3" xfId="606" xr:uid="{00000000-0005-0000-0000-0000BD020000}"/>
    <cellStyle name="Normal 37 2 3 2" xfId="748" xr:uid="{00000000-0005-0000-0000-0000BE020000}"/>
    <cellStyle name="Normal 37 2 3 2 2" xfId="1213" xr:uid="{00000000-0005-0000-0000-0000BF020000}"/>
    <cellStyle name="Normal 37 2 3 2 2 2" xfId="1473" xr:uid="{00000000-0005-0000-0000-0000C0020000}"/>
    <cellStyle name="Normal 37 2 3 2 3" xfId="1472" xr:uid="{00000000-0005-0000-0000-0000C1020000}"/>
    <cellStyle name="Normal 37 2 3 3" xfId="901" xr:uid="{00000000-0005-0000-0000-0000C2020000}"/>
    <cellStyle name="Normal 37 2 3 3 2" xfId="1474" xr:uid="{00000000-0005-0000-0000-0000C3020000}"/>
    <cellStyle name="Normal 37 2 3 4" xfId="1471" xr:uid="{00000000-0005-0000-0000-0000C4020000}"/>
    <cellStyle name="Normal 37 2 3 5" xfId="2208" xr:uid="{00000000-0005-0000-0000-0000C5020000}"/>
    <cellStyle name="Normal 37 2 3 6" xfId="2352" xr:uid="{00000000-0005-0000-0000-0000C6020000}"/>
    <cellStyle name="Normal 37 2 4" xfId="441" xr:uid="{00000000-0005-0000-0000-0000C7020000}"/>
    <cellStyle name="Normal 37 2 4 2" xfId="1011" xr:uid="{00000000-0005-0000-0000-0000C8020000}"/>
    <cellStyle name="Normal 37 2 4 2 2" xfId="1476" xr:uid="{00000000-0005-0000-0000-0000C9020000}"/>
    <cellStyle name="Normal 37 2 4 3" xfId="1475" xr:uid="{00000000-0005-0000-0000-0000CA020000}"/>
    <cellStyle name="Normal 37 2 5" xfId="658" xr:uid="{00000000-0005-0000-0000-0000CB020000}"/>
    <cellStyle name="Normal 37 2 5 2" xfId="1124" xr:uid="{00000000-0005-0000-0000-0000CC020000}"/>
    <cellStyle name="Normal 37 2 5 2 2" xfId="1478" xr:uid="{00000000-0005-0000-0000-0000CD020000}"/>
    <cellStyle name="Normal 37 2 5 3" xfId="1477" xr:uid="{00000000-0005-0000-0000-0000CE020000}"/>
    <cellStyle name="Normal 37 2 6" xfId="325" xr:uid="{00000000-0005-0000-0000-0000CF020000}"/>
    <cellStyle name="Normal 37 2 6 2" xfId="953" xr:uid="{00000000-0005-0000-0000-0000D0020000}"/>
    <cellStyle name="Normal 37 2 6 2 2" xfId="1480" xr:uid="{00000000-0005-0000-0000-0000D1020000}"/>
    <cellStyle name="Normal 37 2 6 3" xfId="1479" xr:uid="{00000000-0005-0000-0000-0000D2020000}"/>
    <cellStyle name="Normal 37 2 7" xfId="807" xr:uid="{00000000-0005-0000-0000-0000D3020000}"/>
    <cellStyle name="Normal 37 2 7 2" xfId="1481" xr:uid="{00000000-0005-0000-0000-0000D4020000}"/>
    <cellStyle name="Normal 37 2 8" xfId="1274" xr:uid="{00000000-0005-0000-0000-0000D5020000}"/>
    <cellStyle name="Normal 37 2 9" xfId="217" xr:uid="{00000000-0005-0000-0000-0000D6020000}"/>
    <cellStyle name="Normal 37 3" xfId="520" xr:uid="{00000000-0005-0000-0000-0000D7020000}"/>
    <cellStyle name="Normal 37 3 2" xfId="703" xr:uid="{00000000-0005-0000-0000-0000D8020000}"/>
    <cellStyle name="Normal 37 3 2 2" xfId="1169" xr:uid="{00000000-0005-0000-0000-0000D9020000}"/>
    <cellStyle name="Normal 37 3 2 2 2" xfId="1484" xr:uid="{00000000-0005-0000-0000-0000DA020000}"/>
    <cellStyle name="Normal 37 3 2 3" xfId="1483" xr:uid="{00000000-0005-0000-0000-0000DB020000}"/>
    <cellStyle name="Normal 37 3 3" xfId="855" xr:uid="{00000000-0005-0000-0000-0000DC020000}"/>
    <cellStyle name="Normal 37 3 3 2" xfId="1485" xr:uid="{00000000-0005-0000-0000-0000DD020000}"/>
    <cellStyle name="Normal 37 3 4" xfId="1482" xr:uid="{00000000-0005-0000-0000-0000DE020000}"/>
    <cellStyle name="Normal 37 3 5" xfId="2163" xr:uid="{00000000-0005-0000-0000-0000DF020000}"/>
    <cellStyle name="Normal 37 3 6" xfId="2308" xr:uid="{00000000-0005-0000-0000-0000E0020000}"/>
    <cellStyle name="Normal 37 4" xfId="605" xr:uid="{00000000-0005-0000-0000-0000E1020000}"/>
    <cellStyle name="Normal 37 4 2" xfId="747" xr:uid="{00000000-0005-0000-0000-0000E2020000}"/>
    <cellStyle name="Normal 37 4 2 2" xfId="1212" xr:uid="{00000000-0005-0000-0000-0000E3020000}"/>
    <cellStyle name="Normal 37 4 2 2 2" xfId="1488" xr:uid="{00000000-0005-0000-0000-0000E4020000}"/>
    <cellStyle name="Normal 37 4 2 3" xfId="1487" xr:uid="{00000000-0005-0000-0000-0000E5020000}"/>
    <cellStyle name="Normal 37 4 3" xfId="900" xr:uid="{00000000-0005-0000-0000-0000E6020000}"/>
    <cellStyle name="Normal 37 4 3 2" xfId="1489" xr:uid="{00000000-0005-0000-0000-0000E7020000}"/>
    <cellStyle name="Normal 37 4 4" xfId="1486" xr:uid="{00000000-0005-0000-0000-0000E8020000}"/>
    <cellStyle name="Normal 37 4 5" xfId="2207" xr:uid="{00000000-0005-0000-0000-0000E9020000}"/>
    <cellStyle name="Normal 37 4 6" xfId="2351" xr:uid="{00000000-0005-0000-0000-0000EA020000}"/>
    <cellStyle name="Normal 37 5" xfId="440" xr:uid="{00000000-0005-0000-0000-0000EB020000}"/>
    <cellStyle name="Normal 37 5 2" xfId="1010" xr:uid="{00000000-0005-0000-0000-0000EC020000}"/>
    <cellStyle name="Normal 37 5 2 2" xfId="1491" xr:uid="{00000000-0005-0000-0000-0000ED020000}"/>
    <cellStyle name="Normal 37 5 3" xfId="1490" xr:uid="{00000000-0005-0000-0000-0000EE020000}"/>
    <cellStyle name="Normal 37 6" xfId="657" xr:uid="{00000000-0005-0000-0000-0000EF020000}"/>
    <cellStyle name="Normal 37 6 2" xfId="1123" xr:uid="{00000000-0005-0000-0000-0000F0020000}"/>
    <cellStyle name="Normal 37 6 2 2" xfId="1493" xr:uid="{00000000-0005-0000-0000-0000F1020000}"/>
    <cellStyle name="Normal 37 6 3" xfId="1492" xr:uid="{00000000-0005-0000-0000-0000F2020000}"/>
    <cellStyle name="Normal 37 7" xfId="324" xr:uid="{00000000-0005-0000-0000-0000F3020000}"/>
    <cellStyle name="Normal 37 7 2" xfId="952" xr:uid="{00000000-0005-0000-0000-0000F4020000}"/>
    <cellStyle name="Normal 37 7 2 2" xfId="1495" xr:uid="{00000000-0005-0000-0000-0000F5020000}"/>
    <cellStyle name="Normal 37 7 3" xfId="1494" xr:uid="{00000000-0005-0000-0000-0000F6020000}"/>
    <cellStyle name="Normal 37 8" xfId="806" xr:uid="{00000000-0005-0000-0000-0000F7020000}"/>
    <cellStyle name="Normal 37 8 2" xfId="1496" xr:uid="{00000000-0005-0000-0000-0000F8020000}"/>
    <cellStyle name="Normal 37 9" xfId="1273" xr:uid="{00000000-0005-0000-0000-0000F9020000}"/>
    <cellStyle name="Normal 38" xfId="133" xr:uid="{00000000-0005-0000-0000-0000FA020000}"/>
    <cellStyle name="Normal 38 10" xfId="2113" xr:uid="{00000000-0005-0000-0000-0000FB020000}"/>
    <cellStyle name="Normal 38 11" xfId="2264" xr:uid="{00000000-0005-0000-0000-0000FC020000}"/>
    <cellStyle name="Normal 38 2" xfId="522" xr:uid="{00000000-0005-0000-0000-0000FD020000}"/>
    <cellStyle name="Normal 38 2 2" xfId="705" xr:uid="{00000000-0005-0000-0000-0000FE020000}"/>
    <cellStyle name="Normal 38 2 2 2" xfId="1171" xr:uid="{00000000-0005-0000-0000-0000FF020000}"/>
    <cellStyle name="Normal 38 2 2 2 2" xfId="1499" xr:uid="{00000000-0005-0000-0000-000000030000}"/>
    <cellStyle name="Normal 38 2 2 3" xfId="1498" xr:uid="{00000000-0005-0000-0000-000001030000}"/>
    <cellStyle name="Normal 38 2 3" xfId="857" xr:uid="{00000000-0005-0000-0000-000002030000}"/>
    <cellStyle name="Normal 38 2 3 2" xfId="1500" xr:uid="{00000000-0005-0000-0000-000003030000}"/>
    <cellStyle name="Normal 38 2 4" xfId="1497" xr:uid="{00000000-0005-0000-0000-000004030000}"/>
    <cellStyle name="Normal 38 2 5" xfId="2165" xr:uid="{00000000-0005-0000-0000-000005030000}"/>
    <cellStyle name="Normal 38 2 6" xfId="2310" xr:uid="{00000000-0005-0000-0000-000006030000}"/>
    <cellStyle name="Normal 38 3" xfId="607" xr:uid="{00000000-0005-0000-0000-000007030000}"/>
    <cellStyle name="Normal 38 3 2" xfId="749" xr:uid="{00000000-0005-0000-0000-000008030000}"/>
    <cellStyle name="Normal 38 3 2 2" xfId="1214" xr:uid="{00000000-0005-0000-0000-000009030000}"/>
    <cellStyle name="Normal 38 3 2 2 2" xfId="1503" xr:uid="{00000000-0005-0000-0000-00000A030000}"/>
    <cellStyle name="Normal 38 3 2 3" xfId="1502" xr:uid="{00000000-0005-0000-0000-00000B030000}"/>
    <cellStyle name="Normal 38 3 3" xfId="902" xr:uid="{00000000-0005-0000-0000-00000C030000}"/>
    <cellStyle name="Normal 38 3 3 2" xfId="1504" xr:uid="{00000000-0005-0000-0000-00000D030000}"/>
    <cellStyle name="Normal 38 3 4" xfId="1501" xr:uid="{00000000-0005-0000-0000-00000E030000}"/>
    <cellStyle name="Normal 38 3 5" xfId="2209" xr:uid="{00000000-0005-0000-0000-00000F030000}"/>
    <cellStyle name="Normal 38 3 6" xfId="2353" xr:uid="{00000000-0005-0000-0000-000010030000}"/>
    <cellStyle name="Normal 38 4" xfId="442" xr:uid="{00000000-0005-0000-0000-000011030000}"/>
    <cellStyle name="Normal 38 4 2" xfId="1012" xr:uid="{00000000-0005-0000-0000-000012030000}"/>
    <cellStyle name="Normal 38 4 2 2" xfId="1506" xr:uid="{00000000-0005-0000-0000-000013030000}"/>
    <cellStyle name="Normal 38 4 3" xfId="1505" xr:uid="{00000000-0005-0000-0000-000014030000}"/>
    <cellStyle name="Normal 38 5" xfId="659" xr:uid="{00000000-0005-0000-0000-000015030000}"/>
    <cellStyle name="Normal 38 5 2" xfId="1125" xr:uid="{00000000-0005-0000-0000-000016030000}"/>
    <cellStyle name="Normal 38 5 2 2" xfId="1508" xr:uid="{00000000-0005-0000-0000-000017030000}"/>
    <cellStyle name="Normal 38 5 3" xfId="1507" xr:uid="{00000000-0005-0000-0000-000018030000}"/>
    <cellStyle name="Normal 38 6" xfId="326" xr:uid="{00000000-0005-0000-0000-000019030000}"/>
    <cellStyle name="Normal 38 6 2" xfId="954" xr:uid="{00000000-0005-0000-0000-00001A030000}"/>
    <cellStyle name="Normal 38 6 2 2" xfId="1510" xr:uid="{00000000-0005-0000-0000-00001B030000}"/>
    <cellStyle name="Normal 38 6 3" xfId="1509" xr:uid="{00000000-0005-0000-0000-00001C030000}"/>
    <cellStyle name="Normal 38 7" xfId="808" xr:uid="{00000000-0005-0000-0000-00001D030000}"/>
    <cellStyle name="Normal 38 7 2" xfId="1511" xr:uid="{00000000-0005-0000-0000-00001E030000}"/>
    <cellStyle name="Normal 38 8" xfId="1275" xr:uid="{00000000-0005-0000-0000-00001F030000}"/>
    <cellStyle name="Normal 38 9" xfId="218" xr:uid="{00000000-0005-0000-0000-000020030000}"/>
    <cellStyle name="Normal 39" xfId="149" xr:uid="{00000000-0005-0000-0000-000021030000}"/>
    <cellStyle name="Normal 39 2" xfId="523" xr:uid="{00000000-0005-0000-0000-000022030000}"/>
    <cellStyle name="Normal 39 2 2" xfId="1071" xr:uid="{00000000-0005-0000-0000-000023030000}"/>
    <cellStyle name="Normal 39 3" xfId="384" xr:uid="{00000000-0005-0000-0000-000024030000}"/>
    <cellStyle name="Normal 39 4" xfId="268" xr:uid="{00000000-0005-0000-0000-000025030000}"/>
    <cellStyle name="Normal 39 5" xfId="182" xr:uid="{00000000-0005-0000-0000-000026030000}"/>
    <cellStyle name="Normal 4" xfId="20" xr:uid="{00000000-0005-0000-0000-000027030000}"/>
    <cellStyle name="Normal 4 2" xfId="176" xr:uid="{00000000-0005-0000-0000-000028030000}"/>
    <cellStyle name="Normal 4 2 2" xfId="985" xr:uid="{00000000-0005-0000-0000-000029030000}"/>
    <cellStyle name="Normal 4 3" xfId="524" xr:uid="{00000000-0005-0000-0000-00002A030000}"/>
    <cellStyle name="Normal 4 4" xfId="838" xr:uid="{00000000-0005-0000-0000-00002B030000}"/>
    <cellStyle name="Normal 4 5" xfId="2056" xr:uid="{00000000-0005-0000-0000-00002C030000}"/>
    <cellStyle name="Normal 40" xfId="150" xr:uid="{00000000-0005-0000-0000-00002D030000}"/>
    <cellStyle name="Normal 40 2" xfId="525" xr:uid="{00000000-0005-0000-0000-00002E030000}"/>
    <cellStyle name="Normal 40 2 2" xfId="1072" xr:uid="{00000000-0005-0000-0000-00002F030000}"/>
    <cellStyle name="Normal 40 3" xfId="386" xr:uid="{00000000-0005-0000-0000-000030030000}"/>
    <cellStyle name="Normal 40 4" xfId="270" xr:uid="{00000000-0005-0000-0000-000031030000}"/>
    <cellStyle name="Normal 40 5" xfId="183" xr:uid="{00000000-0005-0000-0000-000032030000}"/>
    <cellStyle name="Normal 41" xfId="151" xr:uid="{00000000-0005-0000-0000-000033030000}"/>
    <cellStyle name="Normal 41 2" xfId="526" xr:uid="{00000000-0005-0000-0000-000034030000}"/>
    <cellStyle name="Normal 41 2 2" xfId="1073" xr:uid="{00000000-0005-0000-0000-000035030000}"/>
    <cellStyle name="Normal 41 3" xfId="388" xr:uid="{00000000-0005-0000-0000-000036030000}"/>
    <cellStyle name="Normal 41 4" xfId="272" xr:uid="{00000000-0005-0000-0000-000037030000}"/>
    <cellStyle name="Normal 41 5" xfId="184" xr:uid="{00000000-0005-0000-0000-000038030000}"/>
    <cellStyle name="Normal 42" xfId="152" xr:uid="{00000000-0005-0000-0000-000039030000}"/>
    <cellStyle name="Normal 42 2" xfId="527" xr:uid="{00000000-0005-0000-0000-00003A030000}"/>
    <cellStyle name="Normal 42 2 2" xfId="1074" xr:uid="{00000000-0005-0000-0000-00003B030000}"/>
    <cellStyle name="Normal 42 3" xfId="390" xr:uid="{00000000-0005-0000-0000-00003C030000}"/>
    <cellStyle name="Normal 42 4" xfId="274" xr:uid="{00000000-0005-0000-0000-00003D030000}"/>
    <cellStyle name="Normal 42 5" xfId="185" xr:uid="{00000000-0005-0000-0000-00003E030000}"/>
    <cellStyle name="Normal 43" xfId="153" xr:uid="{00000000-0005-0000-0000-00003F030000}"/>
    <cellStyle name="Normal 43 2" xfId="528" xr:uid="{00000000-0005-0000-0000-000040030000}"/>
    <cellStyle name="Normal 43 2 2" xfId="1075" xr:uid="{00000000-0005-0000-0000-000041030000}"/>
    <cellStyle name="Normal 43 3" xfId="392" xr:uid="{00000000-0005-0000-0000-000042030000}"/>
    <cellStyle name="Normal 43 4" xfId="276" xr:uid="{00000000-0005-0000-0000-000043030000}"/>
    <cellStyle name="Normal 43 5" xfId="186" xr:uid="{00000000-0005-0000-0000-000044030000}"/>
    <cellStyle name="Normal 44" xfId="154" xr:uid="{00000000-0005-0000-0000-000045030000}"/>
    <cellStyle name="Normal 44 2" xfId="529" xr:uid="{00000000-0005-0000-0000-000046030000}"/>
    <cellStyle name="Normal 44 2 2" xfId="1076" xr:uid="{00000000-0005-0000-0000-000047030000}"/>
    <cellStyle name="Normal 44 3" xfId="394" xr:uid="{00000000-0005-0000-0000-000048030000}"/>
    <cellStyle name="Normal 44 4" xfId="278" xr:uid="{00000000-0005-0000-0000-000049030000}"/>
    <cellStyle name="Normal 44 5" xfId="187" xr:uid="{00000000-0005-0000-0000-00004A030000}"/>
    <cellStyle name="Normal 45" xfId="155" xr:uid="{00000000-0005-0000-0000-00004B030000}"/>
    <cellStyle name="Normal 45 2" xfId="530" xr:uid="{00000000-0005-0000-0000-00004C030000}"/>
    <cellStyle name="Normal 45 2 2" xfId="1077" xr:uid="{00000000-0005-0000-0000-00004D030000}"/>
    <cellStyle name="Normal 45 3" xfId="395" xr:uid="{00000000-0005-0000-0000-00004E030000}"/>
    <cellStyle name="Normal 45 4" xfId="279" xr:uid="{00000000-0005-0000-0000-00004F030000}"/>
    <cellStyle name="Normal 45 5" xfId="188" xr:uid="{00000000-0005-0000-0000-000050030000}"/>
    <cellStyle name="Normal 46" xfId="156" xr:uid="{00000000-0005-0000-0000-000051030000}"/>
    <cellStyle name="Normal 46 2" xfId="531" xr:uid="{00000000-0005-0000-0000-000052030000}"/>
    <cellStyle name="Normal 46 2 2" xfId="1078" xr:uid="{00000000-0005-0000-0000-000053030000}"/>
    <cellStyle name="Normal 46 3" xfId="397" xr:uid="{00000000-0005-0000-0000-000054030000}"/>
    <cellStyle name="Normal 46 4" xfId="281" xr:uid="{00000000-0005-0000-0000-000055030000}"/>
    <cellStyle name="Normal 46 5" xfId="189" xr:uid="{00000000-0005-0000-0000-000056030000}"/>
    <cellStyle name="Normal 47" xfId="157" xr:uid="{00000000-0005-0000-0000-000057030000}"/>
    <cellStyle name="Normal 47 2" xfId="532" xr:uid="{00000000-0005-0000-0000-000058030000}"/>
    <cellStyle name="Normal 47 2 2" xfId="1079" xr:uid="{00000000-0005-0000-0000-000059030000}"/>
    <cellStyle name="Normal 47 3" xfId="399" xr:uid="{00000000-0005-0000-0000-00005A030000}"/>
    <cellStyle name="Normal 47 4" xfId="283" xr:uid="{00000000-0005-0000-0000-00005B030000}"/>
    <cellStyle name="Normal 47 5" xfId="190" xr:uid="{00000000-0005-0000-0000-00005C030000}"/>
    <cellStyle name="Normal 48" xfId="158" xr:uid="{00000000-0005-0000-0000-00005D030000}"/>
    <cellStyle name="Normal 48 2" xfId="533" xr:uid="{00000000-0005-0000-0000-00005E030000}"/>
    <cellStyle name="Normal 48 2 2" xfId="1080" xr:uid="{00000000-0005-0000-0000-00005F030000}"/>
    <cellStyle name="Normal 48 3" xfId="401" xr:uid="{00000000-0005-0000-0000-000060030000}"/>
    <cellStyle name="Normal 48 4" xfId="285" xr:uid="{00000000-0005-0000-0000-000061030000}"/>
    <cellStyle name="Normal 48 5" xfId="191" xr:uid="{00000000-0005-0000-0000-000062030000}"/>
    <cellStyle name="Normal 49" xfId="159" xr:uid="{00000000-0005-0000-0000-000063030000}"/>
    <cellStyle name="Normal 49 2" xfId="534" xr:uid="{00000000-0005-0000-0000-000064030000}"/>
    <cellStyle name="Normal 49 2 2" xfId="1081" xr:uid="{00000000-0005-0000-0000-000065030000}"/>
    <cellStyle name="Normal 49 3" xfId="403" xr:uid="{00000000-0005-0000-0000-000066030000}"/>
    <cellStyle name="Normal 49 4" xfId="287" xr:uid="{00000000-0005-0000-0000-000067030000}"/>
    <cellStyle name="Normal 49 5" xfId="192" xr:uid="{00000000-0005-0000-0000-000068030000}"/>
    <cellStyle name="Normal 5" xfId="23" xr:uid="{00000000-0005-0000-0000-000069030000}"/>
    <cellStyle name="Normal 5 10" xfId="809" xr:uid="{00000000-0005-0000-0000-00006A030000}"/>
    <cellStyle name="Normal 5 10 2" xfId="1512" xr:uid="{00000000-0005-0000-0000-00006B030000}"/>
    <cellStyle name="Normal 5 11" xfId="1276" xr:uid="{00000000-0005-0000-0000-00006C030000}"/>
    <cellStyle name="Normal 5 12" xfId="219" xr:uid="{00000000-0005-0000-0000-00006D030000}"/>
    <cellStyle name="Normal 5 13" xfId="2089" xr:uid="{00000000-0005-0000-0000-00006E030000}"/>
    <cellStyle name="Normal 5 14" xfId="2114" xr:uid="{00000000-0005-0000-0000-00006F030000}"/>
    <cellStyle name="Normal 5 15" xfId="2265" xr:uid="{00000000-0005-0000-0000-000070030000}"/>
    <cellStyle name="Normal 5 2" xfId="54" xr:uid="{00000000-0005-0000-0000-000071030000}"/>
    <cellStyle name="Normal 5 2 10" xfId="1277" xr:uid="{00000000-0005-0000-0000-000072030000}"/>
    <cellStyle name="Normal 5 2 11" xfId="220" xr:uid="{00000000-0005-0000-0000-000073030000}"/>
    <cellStyle name="Normal 5 2 12" xfId="2115" xr:uid="{00000000-0005-0000-0000-000074030000}"/>
    <cellStyle name="Normal 5 2 13" xfId="2266" xr:uid="{00000000-0005-0000-0000-000075030000}"/>
    <cellStyle name="Normal 5 2 2" xfId="101" xr:uid="{00000000-0005-0000-0000-000076030000}"/>
    <cellStyle name="Normal 5 2 2 10" xfId="2116" xr:uid="{00000000-0005-0000-0000-000077030000}"/>
    <cellStyle name="Normal 5 2 2 11" xfId="2267" xr:uid="{00000000-0005-0000-0000-000078030000}"/>
    <cellStyle name="Normal 5 2 2 2" xfId="537" xr:uid="{00000000-0005-0000-0000-000079030000}"/>
    <cellStyle name="Normal 5 2 2 2 2" xfId="708" xr:uid="{00000000-0005-0000-0000-00007A030000}"/>
    <cellStyle name="Normal 5 2 2 2 2 2" xfId="1174" xr:uid="{00000000-0005-0000-0000-00007B030000}"/>
    <cellStyle name="Normal 5 2 2 2 2 2 2" xfId="1515" xr:uid="{00000000-0005-0000-0000-00007C030000}"/>
    <cellStyle name="Normal 5 2 2 2 2 3" xfId="1514" xr:uid="{00000000-0005-0000-0000-00007D030000}"/>
    <cellStyle name="Normal 5 2 2 2 3" xfId="861" xr:uid="{00000000-0005-0000-0000-00007E030000}"/>
    <cellStyle name="Normal 5 2 2 2 3 2" xfId="1516" xr:uid="{00000000-0005-0000-0000-00007F030000}"/>
    <cellStyle name="Normal 5 2 2 2 4" xfId="1513" xr:uid="{00000000-0005-0000-0000-000080030000}"/>
    <cellStyle name="Normal 5 2 2 2 5" xfId="2168" xr:uid="{00000000-0005-0000-0000-000081030000}"/>
    <cellStyle name="Normal 5 2 2 2 6" xfId="2313" xr:uid="{00000000-0005-0000-0000-000082030000}"/>
    <cellStyle name="Normal 5 2 2 3" xfId="611" xr:uid="{00000000-0005-0000-0000-000083030000}"/>
    <cellStyle name="Normal 5 2 2 3 2" xfId="752" xr:uid="{00000000-0005-0000-0000-000084030000}"/>
    <cellStyle name="Normal 5 2 2 3 2 2" xfId="1217" xr:uid="{00000000-0005-0000-0000-000085030000}"/>
    <cellStyle name="Normal 5 2 2 3 2 2 2" xfId="1519" xr:uid="{00000000-0005-0000-0000-000086030000}"/>
    <cellStyle name="Normal 5 2 2 3 2 3" xfId="1518" xr:uid="{00000000-0005-0000-0000-000087030000}"/>
    <cellStyle name="Normal 5 2 2 3 3" xfId="905" xr:uid="{00000000-0005-0000-0000-000088030000}"/>
    <cellStyle name="Normal 5 2 2 3 3 2" xfId="1520" xr:uid="{00000000-0005-0000-0000-000089030000}"/>
    <cellStyle name="Normal 5 2 2 3 4" xfId="1517" xr:uid="{00000000-0005-0000-0000-00008A030000}"/>
    <cellStyle name="Normal 5 2 2 3 5" xfId="2212" xr:uid="{00000000-0005-0000-0000-00008B030000}"/>
    <cellStyle name="Normal 5 2 2 3 6" xfId="2356" xr:uid="{00000000-0005-0000-0000-00008C030000}"/>
    <cellStyle name="Normal 5 2 2 4" xfId="445" xr:uid="{00000000-0005-0000-0000-00008D030000}"/>
    <cellStyle name="Normal 5 2 2 4 2" xfId="1015" xr:uid="{00000000-0005-0000-0000-00008E030000}"/>
    <cellStyle name="Normal 5 2 2 4 2 2" xfId="1522" xr:uid="{00000000-0005-0000-0000-00008F030000}"/>
    <cellStyle name="Normal 5 2 2 4 3" xfId="1521" xr:uid="{00000000-0005-0000-0000-000090030000}"/>
    <cellStyle name="Normal 5 2 2 5" xfId="662" xr:uid="{00000000-0005-0000-0000-000091030000}"/>
    <cellStyle name="Normal 5 2 2 5 2" xfId="1128" xr:uid="{00000000-0005-0000-0000-000092030000}"/>
    <cellStyle name="Normal 5 2 2 5 2 2" xfId="1524" xr:uid="{00000000-0005-0000-0000-000093030000}"/>
    <cellStyle name="Normal 5 2 2 5 3" xfId="1523" xr:uid="{00000000-0005-0000-0000-000094030000}"/>
    <cellStyle name="Normal 5 2 2 6" xfId="329" xr:uid="{00000000-0005-0000-0000-000095030000}"/>
    <cellStyle name="Normal 5 2 2 6 2" xfId="957" xr:uid="{00000000-0005-0000-0000-000096030000}"/>
    <cellStyle name="Normal 5 2 2 6 2 2" xfId="1526" xr:uid="{00000000-0005-0000-0000-000097030000}"/>
    <cellStyle name="Normal 5 2 2 6 3" xfId="1525" xr:uid="{00000000-0005-0000-0000-000098030000}"/>
    <cellStyle name="Normal 5 2 2 7" xfId="811" xr:uid="{00000000-0005-0000-0000-000099030000}"/>
    <cellStyle name="Normal 5 2 2 7 2" xfId="1527" xr:uid="{00000000-0005-0000-0000-00009A030000}"/>
    <cellStyle name="Normal 5 2 2 8" xfId="1278" xr:uid="{00000000-0005-0000-0000-00009B030000}"/>
    <cellStyle name="Normal 5 2 2 9" xfId="221" xr:uid="{00000000-0005-0000-0000-00009C030000}"/>
    <cellStyle name="Normal 5 2 3" xfId="138" xr:uid="{00000000-0005-0000-0000-00009D030000}"/>
    <cellStyle name="Normal 5 2 3 10" xfId="2117" xr:uid="{00000000-0005-0000-0000-00009E030000}"/>
    <cellStyle name="Normal 5 2 3 11" xfId="2268" xr:uid="{00000000-0005-0000-0000-00009F030000}"/>
    <cellStyle name="Normal 5 2 3 2" xfId="538" xr:uid="{00000000-0005-0000-0000-0000A0030000}"/>
    <cellStyle name="Normal 5 2 3 2 2" xfId="709" xr:uid="{00000000-0005-0000-0000-0000A1030000}"/>
    <cellStyle name="Normal 5 2 3 2 2 2" xfId="1175" xr:uid="{00000000-0005-0000-0000-0000A2030000}"/>
    <cellStyle name="Normal 5 2 3 2 2 2 2" xfId="1530" xr:uid="{00000000-0005-0000-0000-0000A3030000}"/>
    <cellStyle name="Normal 5 2 3 2 2 3" xfId="1529" xr:uid="{00000000-0005-0000-0000-0000A4030000}"/>
    <cellStyle name="Normal 5 2 3 2 3" xfId="862" xr:uid="{00000000-0005-0000-0000-0000A5030000}"/>
    <cellStyle name="Normal 5 2 3 2 3 2" xfId="1531" xr:uid="{00000000-0005-0000-0000-0000A6030000}"/>
    <cellStyle name="Normal 5 2 3 2 4" xfId="1528" xr:uid="{00000000-0005-0000-0000-0000A7030000}"/>
    <cellStyle name="Normal 5 2 3 2 5" xfId="2169" xr:uid="{00000000-0005-0000-0000-0000A8030000}"/>
    <cellStyle name="Normal 5 2 3 2 6" xfId="2314" xr:uid="{00000000-0005-0000-0000-0000A9030000}"/>
    <cellStyle name="Normal 5 2 3 3" xfId="612" xr:uid="{00000000-0005-0000-0000-0000AA030000}"/>
    <cellStyle name="Normal 5 2 3 3 2" xfId="753" xr:uid="{00000000-0005-0000-0000-0000AB030000}"/>
    <cellStyle name="Normal 5 2 3 3 2 2" xfId="1218" xr:uid="{00000000-0005-0000-0000-0000AC030000}"/>
    <cellStyle name="Normal 5 2 3 3 2 2 2" xfId="1534" xr:uid="{00000000-0005-0000-0000-0000AD030000}"/>
    <cellStyle name="Normal 5 2 3 3 2 3" xfId="1533" xr:uid="{00000000-0005-0000-0000-0000AE030000}"/>
    <cellStyle name="Normal 5 2 3 3 3" xfId="906" xr:uid="{00000000-0005-0000-0000-0000AF030000}"/>
    <cellStyle name="Normal 5 2 3 3 3 2" xfId="1535" xr:uid="{00000000-0005-0000-0000-0000B0030000}"/>
    <cellStyle name="Normal 5 2 3 3 4" xfId="1532" xr:uid="{00000000-0005-0000-0000-0000B1030000}"/>
    <cellStyle name="Normal 5 2 3 3 5" xfId="2213" xr:uid="{00000000-0005-0000-0000-0000B2030000}"/>
    <cellStyle name="Normal 5 2 3 3 6" xfId="2357" xr:uid="{00000000-0005-0000-0000-0000B3030000}"/>
    <cellStyle name="Normal 5 2 3 4" xfId="446" xr:uid="{00000000-0005-0000-0000-0000B4030000}"/>
    <cellStyle name="Normal 5 2 3 4 2" xfId="1016" xr:uid="{00000000-0005-0000-0000-0000B5030000}"/>
    <cellStyle name="Normal 5 2 3 4 2 2" xfId="1537" xr:uid="{00000000-0005-0000-0000-0000B6030000}"/>
    <cellStyle name="Normal 5 2 3 4 3" xfId="1536" xr:uid="{00000000-0005-0000-0000-0000B7030000}"/>
    <cellStyle name="Normal 5 2 3 5" xfId="663" xr:uid="{00000000-0005-0000-0000-0000B8030000}"/>
    <cellStyle name="Normal 5 2 3 5 2" xfId="1129" xr:uid="{00000000-0005-0000-0000-0000B9030000}"/>
    <cellStyle name="Normal 5 2 3 5 2 2" xfId="1539" xr:uid="{00000000-0005-0000-0000-0000BA030000}"/>
    <cellStyle name="Normal 5 2 3 5 3" xfId="1538" xr:uid="{00000000-0005-0000-0000-0000BB030000}"/>
    <cellStyle name="Normal 5 2 3 6" xfId="330" xr:uid="{00000000-0005-0000-0000-0000BC030000}"/>
    <cellStyle name="Normal 5 2 3 6 2" xfId="958" xr:uid="{00000000-0005-0000-0000-0000BD030000}"/>
    <cellStyle name="Normal 5 2 3 6 2 2" xfId="1541" xr:uid="{00000000-0005-0000-0000-0000BE030000}"/>
    <cellStyle name="Normal 5 2 3 6 3" xfId="1540" xr:uid="{00000000-0005-0000-0000-0000BF030000}"/>
    <cellStyle name="Normal 5 2 3 7" xfId="812" xr:uid="{00000000-0005-0000-0000-0000C0030000}"/>
    <cellStyle name="Normal 5 2 3 7 2" xfId="1542" xr:uid="{00000000-0005-0000-0000-0000C1030000}"/>
    <cellStyle name="Normal 5 2 3 8" xfId="1279" xr:uid="{00000000-0005-0000-0000-0000C2030000}"/>
    <cellStyle name="Normal 5 2 3 9" xfId="222" xr:uid="{00000000-0005-0000-0000-0000C3030000}"/>
    <cellStyle name="Normal 5 2 4" xfId="536" xr:uid="{00000000-0005-0000-0000-0000C4030000}"/>
    <cellStyle name="Normal 5 2 4 2" xfId="707" xr:uid="{00000000-0005-0000-0000-0000C5030000}"/>
    <cellStyle name="Normal 5 2 4 2 2" xfId="1173" xr:uid="{00000000-0005-0000-0000-0000C6030000}"/>
    <cellStyle name="Normal 5 2 4 2 2 2" xfId="1545" xr:uid="{00000000-0005-0000-0000-0000C7030000}"/>
    <cellStyle name="Normal 5 2 4 2 3" xfId="1544" xr:uid="{00000000-0005-0000-0000-0000C8030000}"/>
    <cellStyle name="Normal 5 2 4 3" xfId="860" xr:uid="{00000000-0005-0000-0000-0000C9030000}"/>
    <cellStyle name="Normal 5 2 4 3 2" xfId="1546" xr:uid="{00000000-0005-0000-0000-0000CA030000}"/>
    <cellStyle name="Normal 5 2 4 4" xfId="1543" xr:uid="{00000000-0005-0000-0000-0000CB030000}"/>
    <cellStyle name="Normal 5 2 4 5" xfId="2167" xr:uid="{00000000-0005-0000-0000-0000CC030000}"/>
    <cellStyle name="Normal 5 2 4 6" xfId="2312" xr:uid="{00000000-0005-0000-0000-0000CD030000}"/>
    <cellStyle name="Normal 5 2 5" xfId="610" xr:uid="{00000000-0005-0000-0000-0000CE030000}"/>
    <cellStyle name="Normal 5 2 5 2" xfId="751" xr:uid="{00000000-0005-0000-0000-0000CF030000}"/>
    <cellStyle name="Normal 5 2 5 2 2" xfId="1216" xr:uid="{00000000-0005-0000-0000-0000D0030000}"/>
    <cellStyle name="Normal 5 2 5 2 2 2" xfId="1549" xr:uid="{00000000-0005-0000-0000-0000D1030000}"/>
    <cellStyle name="Normal 5 2 5 2 3" xfId="1548" xr:uid="{00000000-0005-0000-0000-0000D2030000}"/>
    <cellStyle name="Normal 5 2 5 3" xfId="904" xr:uid="{00000000-0005-0000-0000-0000D3030000}"/>
    <cellStyle name="Normal 5 2 5 3 2" xfId="1550" xr:uid="{00000000-0005-0000-0000-0000D4030000}"/>
    <cellStyle name="Normal 5 2 5 4" xfId="1547" xr:uid="{00000000-0005-0000-0000-0000D5030000}"/>
    <cellStyle name="Normal 5 2 5 5" xfId="2211" xr:uid="{00000000-0005-0000-0000-0000D6030000}"/>
    <cellStyle name="Normal 5 2 5 6" xfId="2355" xr:uid="{00000000-0005-0000-0000-0000D7030000}"/>
    <cellStyle name="Normal 5 2 6" xfId="444" xr:uid="{00000000-0005-0000-0000-0000D8030000}"/>
    <cellStyle name="Normal 5 2 6 2" xfId="1014" xr:uid="{00000000-0005-0000-0000-0000D9030000}"/>
    <cellStyle name="Normal 5 2 6 2 2" xfId="1552" xr:uid="{00000000-0005-0000-0000-0000DA030000}"/>
    <cellStyle name="Normal 5 2 6 3" xfId="1551" xr:uid="{00000000-0005-0000-0000-0000DB030000}"/>
    <cellStyle name="Normal 5 2 7" xfId="661" xr:uid="{00000000-0005-0000-0000-0000DC030000}"/>
    <cellStyle name="Normal 5 2 7 2" xfId="1127" xr:uid="{00000000-0005-0000-0000-0000DD030000}"/>
    <cellStyle name="Normal 5 2 7 2 2" xfId="1554" xr:uid="{00000000-0005-0000-0000-0000DE030000}"/>
    <cellStyle name="Normal 5 2 7 3" xfId="1553" xr:uid="{00000000-0005-0000-0000-0000DF030000}"/>
    <cellStyle name="Normal 5 2 8" xfId="328" xr:uid="{00000000-0005-0000-0000-0000E0030000}"/>
    <cellStyle name="Normal 5 2 8 2" xfId="956" xr:uid="{00000000-0005-0000-0000-0000E1030000}"/>
    <cellStyle name="Normal 5 2 8 2 2" xfId="1556" xr:uid="{00000000-0005-0000-0000-0000E2030000}"/>
    <cellStyle name="Normal 5 2 8 3" xfId="1555" xr:uid="{00000000-0005-0000-0000-0000E3030000}"/>
    <cellStyle name="Normal 5 2 9" xfId="810" xr:uid="{00000000-0005-0000-0000-0000E4030000}"/>
    <cellStyle name="Normal 5 2 9 2" xfId="1557" xr:uid="{00000000-0005-0000-0000-0000E5030000}"/>
    <cellStyle name="Normal 5 3" xfId="98" xr:uid="{00000000-0005-0000-0000-0000E6030000}"/>
    <cellStyle name="Normal 5 3 10" xfId="2118" xr:uid="{00000000-0005-0000-0000-0000E7030000}"/>
    <cellStyle name="Normal 5 3 11" xfId="2269" xr:uid="{00000000-0005-0000-0000-0000E8030000}"/>
    <cellStyle name="Normal 5 3 2" xfId="539" xr:uid="{00000000-0005-0000-0000-0000E9030000}"/>
    <cellStyle name="Normal 5 3 2 2" xfId="710" xr:uid="{00000000-0005-0000-0000-0000EA030000}"/>
    <cellStyle name="Normal 5 3 2 2 2" xfId="1176" xr:uid="{00000000-0005-0000-0000-0000EB030000}"/>
    <cellStyle name="Normal 5 3 2 2 2 2" xfId="1560" xr:uid="{00000000-0005-0000-0000-0000EC030000}"/>
    <cellStyle name="Normal 5 3 2 2 3" xfId="1559" xr:uid="{00000000-0005-0000-0000-0000ED030000}"/>
    <cellStyle name="Normal 5 3 2 3" xfId="863" xr:uid="{00000000-0005-0000-0000-0000EE030000}"/>
    <cellStyle name="Normal 5 3 2 3 2" xfId="1561" xr:uid="{00000000-0005-0000-0000-0000EF030000}"/>
    <cellStyle name="Normal 5 3 2 4" xfId="1558" xr:uid="{00000000-0005-0000-0000-0000F0030000}"/>
    <cellStyle name="Normal 5 3 2 5" xfId="2170" xr:uid="{00000000-0005-0000-0000-0000F1030000}"/>
    <cellStyle name="Normal 5 3 2 6" xfId="2315" xr:uid="{00000000-0005-0000-0000-0000F2030000}"/>
    <cellStyle name="Normal 5 3 3" xfId="613" xr:uid="{00000000-0005-0000-0000-0000F3030000}"/>
    <cellStyle name="Normal 5 3 3 2" xfId="754" xr:uid="{00000000-0005-0000-0000-0000F4030000}"/>
    <cellStyle name="Normal 5 3 3 2 2" xfId="1219" xr:uid="{00000000-0005-0000-0000-0000F5030000}"/>
    <cellStyle name="Normal 5 3 3 2 2 2" xfId="1564" xr:uid="{00000000-0005-0000-0000-0000F6030000}"/>
    <cellStyle name="Normal 5 3 3 2 3" xfId="1563" xr:uid="{00000000-0005-0000-0000-0000F7030000}"/>
    <cellStyle name="Normal 5 3 3 3" xfId="907" xr:uid="{00000000-0005-0000-0000-0000F8030000}"/>
    <cellStyle name="Normal 5 3 3 3 2" xfId="1565" xr:uid="{00000000-0005-0000-0000-0000F9030000}"/>
    <cellStyle name="Normal 5 3 3 4" xfId="1562" xr:uid="{00000000-0005-0000-0000-0000FA030000}"/>
    <cellStyle name="Normal 5 3 3 5" xfId="2214" xr:uid="{00000000-0005-0000-0000-0000FB030000}"/>
    <cellStyle name="Normal 5 3 3 6" xfId="2358" xr:uid="{00000000-0005-0000-0000-0000FC030000}"/>
    <cellStyle name="Normal 5 3 4" xfId="447" xr:uid="{00000000-0005-0000-0000-0000FD030000}"/>
    <cellStyle name="Normal 5 3 4 2" xfId="1017" xr:uid="{00000000-0005-0000-0000-0000FE030000}"/>
    <cellStyle name="Normal 5 3 4 2 2" xfId="1567" xr:uid="{00000000-0005-0000-0000-0000FF030000}"/>
    <cellStyle name="Normal 5 3 4 3" xfId="1566" xr:uid="{00000000-0005-0000-0000-000000040000}"/>
    <cellStyle name="Normal 5 3 5" xfId="664" xr:uid="{00000000-0005-0000-0000-000001040000}"/>
    <cellStyle name="Normal 5 3 5 2" xfId="1130" xr:uid="{00000000-0005-0000-0000-000002040000}"/>
    <cellStyle name="Normal 5 3 5 2 2" xfId="1569" xr:uid="{00000000-0005-0000-0000-000003040000}"/>
    <cellStyle name="Normal 5 3 5 3" xfId="1568" xr:uid="{00000000-0005-0000-0000-000004040000}"/>
    <cellStyle name="Normal 5 3 6" xfId="331" xr:uid="{00000000-0005-0000-0000-000005040000}"/>
    <cellStyle name="Normal 5 3 6 2" xfId="959" xr:uid="{00000000-0005-0000-0000-000006040000}"/>
    <cellStyle name="Normal 5 3 6 2 2" xfId="1571" xr:uid="{00000000-0005-0000-0000-000007040000}"/>
    <cellStyle name="Normal 5 3 6 3" xfId="1570" xr:uid="{00000000-0005-0000-0000-000008040000}"/>
    <cellStyle name="Normal 5 3 7" xfId="813" xr:uid="{00000000-0005-0000-0000-000009040000}"/>
    <cellStyle name="Normal 5 3 7 2" xfId="1572" xr:uid="{00000000-0005-0000-0000-00000A040000}"/>
    <cellStyle name="Normal 5 3 8" xfId="1280" xr:uid="{00000000-0005-0000-0000-00000B040000}"/>
    <cellStyle name="Normal 5 3 9" xfId="223" xr:uid="{00000000-0005-0000-0000-00000C040000}"/>
    <cellStyle name="Normal 5 4" xfId="135" xr:uid="{00000000-0005-0000-0000-00000D040000}"/>
    <cellStyle name="Normal 5 4 10" xfId="2119" xr:uid="{00000000-0005-0000-0000-00000E040000}"/>
    <cellStyle name="Normal 5 4 11" xfId="2270" xr:uid="{00000000-0005-0000-0000-00000F040000}"/>
    <cellStyle name="Normal 5 4 2" xfId="540" xr:uid="{00000000-0005-0000-0000-000010040000}"/>
    <cellStyle name="Normal 5 4 2 2" xfId="711" xr:uid="{00000000-0005-0000-0000-000011040000}"/>
    <cellStyle name="Normal 5 4 2 2 2" xfId="1177" xr:uid="{00000000-0005-0000-0000-000012040000}"/>
    <cellStyle name="Normal 5 4 2 2 2 2" xfId="1575" xr:uid="{00000000-0005-0000-0000-000013040000}"/>
    <cellStyle name="Normal 5 4 2 2 3" xfId="1574" xr:uid="{00000000-0005-0000-0000-000014040000}"/>
    <cellStyle name="Normal 5 4 2 3" xfId="864" xr:uid="{00000000-0005-0000-0000-000015040000}"/>
    <cellStyle name="Normal 5 4 2 3 2" xfId="1576" xr:uid="{00000000-0005-0000-0000-000016040000}"/>
    <cellStyle name="Normal 5 4 2 4" xfId="1573" xr:uid="{00000000-0005-0000-0000-000017040000}"/>
    <cellStyle name="Normal 5 4 2 5" xfId="2171" xr:uid="{00000000-0005-0000-0000-000018040000}"/>
    <cellStyle name="Normal 5 4 2 6" xfId="2316" xr:uid="{00000000-0005-0000-0000-000019040000}"/>
    <cellStyle name="Normal 5 4 3" xfId="614" xr:uid="{00000000-0005-0000-0000-00001A040000}"/>
    <cellStyle name="Normal 5 4 3 2" xfId="755" xr:uid="{00000000-0005-0000-0000-00001B040000}"/>
    <cellStyle name="Normal 5 4 3 2 2" xfId="1220" xr:uid="{00000000-0005-0000-0000-00001C040000}"/>
    <cellStyle name="Normal 5 4 3 2 2 2" xfId="1579" xr:uid="{00000000-0005-0000-0000-00001D040000}"/>
    <cellStyle name="Normal 5 4 3 2 3" xfId="1578" xr:uid="{00000000-0005-0000-0000-00001E040000}"/>
    <cellStyle name="Normal 5 4 3 3" xfId="908" xr:uid="{00000000-0005-0000-0000-00001F040000}"/>
    <cellStyle name="Normal 5 4 3 3 2" xfId="1580" xr:uid="{00000000-0005-0000-0000-000020040000}"/>
    <cellStyle name="Normal 5 4 3 4" xfId="1577" xr:uid="{00000000-0005-0000-0000-000021040000}"/>
    <cellStyle name="Normal 5 4 3 5" xfId="2215" xr:uid="{00000000-0005-0000-0000-000022040000}"/>
    <cellStyle name="Normal 5 4 3 6" xfId="2359" xr:uid="{00000000-0005-0000-0000-000023040000}"/>
    <cellStyle name="Normal 5 4 4" xfId="448" xr:uid="{00000000-0005-0000-0000-000024040000}"/>
    <cellStyle name="Normal 5 4 4 2" xfId="1018" xr:uid="{00000000-0005-0000-0000-000025040000}"/>
    <cellStyle name="Normal 5 4 4 2 2" xfId="1582" xr:uid="{00000000-0005-0000-0000-000026040000}"/>
    <cellStyle name="Normal 5 4 4 3" xfId="1581" xr:uid="{00000000-0005-0000-0000-000027040000}"/>
    <cellStyle name="Normal 5 4 5" xfId="665" xr:uid="{00000000-0005-0000-0000-000028040000}"/>
    <cellStyle name="Normal 5 4 5 2" xfId="1131" xr:uid="{00000000-0005-0000-0000-000029040000}"/>
    <cellStyle name="Normal 5 4 5 2 2" xfId="1584" xr:uid="{00000000-0005-0000-0000-00002A040000}"/>
    <cellStyle name="Normal 5 4 5 3" xfId="1583" xr:uid="{00000000-0005-0000-0000-00002B040000}"/>
    <cellStyle name="Normal 5 4 6" xfId="332" xr:uid="{00000000-0005-0000-0000-00002C040000}"/>
    <cellStyle name="Normal 5 4 6 2" xfId="960" xr:uid="{00000000-0005-0000-0000-00002D040000}"/>
    <cellStyle name="Normal 5 4 6 2 2" xfId="1586" xr:uid="{00000000-0005-0000-0000-00002E040000}"/>
    <cellStyle name="Normal 5 4 6 3" xfId="1585" xr:uid="{00000000-0005-0000-0000-00002F040000}"/>
    <cellStyle name="Normal 5 4 7" xfId="814" xr:uid="{00000000-0005-0000-0000-000030040000}"/>
    <cellStyle name="Normal 5 4 7 2" xfId="1587" xr:uid="{00000000-0005-0000-0000-000031040000}"/>
    <cellStyle name="Normal 5 4 8" xfId="1281" xr:uid="{00000000-0005-0000-0000-000032040000}"/>
    <cellStyle name="Normal 5 4 9" xfId="224" xr:uid="{00000000-0005-0000-0000-000033040000}"/>
    <cellStyle name="Normal 5 5" xfId="535" xr:uid="{00000000-0005-0000-0000-000034040000}"/>
    <cellStyle name="Normal 5 5 2" xfId="706" xr:uid="{00000000-0005-0000-0000-000035040000}"/>
    <cellStyle name="Normal 5 5 2 2" xfId="1172" xr:uid="{00000000-0005-0000-0000-000036040000}"/>
    <cellStyle name="Normal 5 5 2 2 2" xfId="1590" xr:uid="{00000000-0005-0000-0000-000037040000}"/>
    <cellStyle name="Normal 5 5 2 3" xfId="1589" xr:uid="{00000000-0005-0000-0000-000038040000}"/>
    <cellStyle name="Normal 5 5 3" xfId="859" xr:uid="{00000000-0005-0000-0000-000039040000}"/>
    <cellStyle name="Normal 5 5 3 2" xfId="1591" xr:uid="{00000000-0005-0000-0000-00003A040000}"/>
    <cellStyle name="Normal 5 5 4" xfId="1588" xr:uid="{00000000-0005-0000-0000-00003B040000}"/>
    <cellStyle name="Normal 5 5 5" xfId="2166" xr:uid="{00000000-0005-0000-0000-00003C040000}"/>
    <cellStyle name="Normal 5 5 6" xfId="2311" xr:uid="{00000000-0005-0000-0000-00003D040000}"/>
    <cellStyle name="Normal 5 6" xfId="609" xr:uid="{00000000-0005-0000-0000-00003E040000}"/>
    <cellStyle name="Normal 5 6 2" xfId="750" xr:uid="{00000000-0005-0000-0000-00003F040000}"/>
    <cellStyle name="Normal 5 6 2 2" xfId="1215" xr:uid="{00000000-0005-0000-0000-000040040000}"/>
    <cellStyle name="Normal 5 6 2 2 2" xfId="1594" xr:uid="{00000000-0005-0000-0000-000041040000}"/>
    <cellStyle name="Normal 5 6 2 3" xfId="1593" xr:uid="{00000000-0005-0000-0000-000042040000}"/>
    <cellStyle name="Normal 5 6 3" xfId="903" xr:uid="{00000000-0005-0000-0000-000043040000}"/>
    <cellStyle name="Normal 5 6 3 2" xfId="1595" xr:uid="{00000000-0005-0000-0000-000044040000}"/>
    <cellStyle name="Normal 5 6 4" xfId="1592" xr:uid="{00000000-0005-0000-0000-000045040000}"/>
    <cellStyle name="Normal 5 6 5" xfId="2210" xr:uid="{00000000-0005-0000-0000-000046040000}"/>
    <cellStyle name="Normal 5 6 6" xfId="2354" xr:uid="{00000000-0005-0000-0000-000047040000}"/>
    <cellStyle name="Normal 5 7" xfId="443" xr:uid="{00000000-0005-0000-0000-000048040000}"/>
    <cellStyle name="Normal 5 7 2" xfId="1013" xr:uid="{00000000-0005-0000-0000-000049040000}"/>
    <cellStyle name="Normal 5 7 2 2" xfId="1597" xr:uid="{00000000-0005-0000-0000-00004A040000}"/>
    <cellStyle name="Normal 5 7 3" xfId="1596" xr:uid="{00000000-0005-0000-0000-00004B040000}"/>
    <cellStyle name="Normal 5 8" xfId="660" xr:uid="{00000000-0005-0000-0000-00004C040000}"/>
    <cellStyle name="Normal 5 8 2" xfId="1126" xr:uid="{00000000-0005-0000-0000-00004D040000}"/>
    <cellStyle name="Normal 5 8 2 2" xfId="1599" xr:uid="{00000000-0005-0000-0000-00004E040000}"/>
    <cellStyle name="Normal 5 8 3" xfId="1598" xr:uid="{00000000-0005-0000-0000-00004F040000}"/>
    <cellStyle name="Normal 5 9" xfId="327" xr:uid="{00000000-0005-0000-0000-000050040000}"/>
    <cellStyle name="Normal 5 9 2" xfId="955" xr:uid="{00000000-0005-0000-0000-000051040000}"/>
    <cellStyle name="Normal 5 9 2 2" xfId="1601" xr:uid="{00000000-0005-0000-0000-000052040000}"/>
    <cellStyle name="Normal 5 9 3" xfId="1600" xr:uid="{00000000-0005-0000-0000-000053040000}"/>
    <cellStyle name="Normal 50" xfId="160" xr:uid="{00000000-0005-0000-0000-000054040000}"/>
    <cellStyle name="Normal 50 2" xfId="541" xr:uid="{00000000-0005-0000-0000-000055040000}"/>
    <cellStyle name="Normal 50 2 2" xfId="1082" xr:uid="{00000000-0005-0000-0000-000056040000}"/>
    <cellStyle name="Normal 50 3" xfId="404" xr:uid="{00000000-0005-0000-0000-000057040000}"/>
    <cellStyle name="Normal 50 4" xfId="288" xr:uid="{00000000-0005-0000-0000-000058040000}"/>
    <cellStyle name="Normal 50 5" xfId="193" xr:uid="{00000000-0005-0000-0000-000059040000}"/>
    <cellStyle name="Normal 51" xfId="161" xr:uid="{00000000-0005-0000-0000-00005A040000}"/>
    <cellStyle name="Normal 51 2" xfId="542" xr:uid="{00000000-0005-0000-0000-00005B040000}"/>
    <cellStyle name="Normal 51 2 2" xfId="1083" xr:uid="{00000000-0005-0000-0000-00005C040000}"/>
    <cellStyle name="Normal 51 3" xfId="405" xr:uid="{00000000-0005-0000-0000-00005D040000}"/>
    <cellStyle name="Normal 51 4" xfId="289" xr:uid="{00000000-0005-0000-0000-00005E040000}"/>
    <cellStyle name="Normal 51 5" xfId="194" xr:uid="{00000000-0005-0000-0000-00005F040000}"/>
    <cellStyle name="Normal 52" xfId="162" xr:uid="{00000000-0005-0000-0000-000060040000}"/>
    <cellStyle name="Normal 52 2" xfId="543" xr:uid="{00000000-0005-0000-0000-000061040000}"/>
    <cellStyle name="Normal 52 2 2" xfId="1084" xr:uid="{00000000-0005-0000-0000-000062040000}"/>
    <cellStyle name="Normal 52 3" xfId="406" xr:uid="{00000000-0005-0000-0000-000063040000}"/>
    <cellStyle name="Normal 52 4" xfId="290" xr:uid="{00000000-0005-0000-0000-000064040000}"/>
    <cellStyle name="Normal 52 5" xfId="195" xr:uid="{00000000-0005-0000-0000-000065040000}"/>
    <cellStyle name="Normal 53" xfId="163" xr:uid="{00000000-0005-0000-0000-000066040000}"/>
    <cellStyle name="Normal 53 2" xfId="544" xr:uid="{00000000-0005-0000-0000-000067040000}"/>
    <cellStyle name="Normal 53 2 2" xfId="1085" xr:uid="{00000000-0005-0000-0000-000068040000}"/>
    <cellStyle name="Normal 53 3" xfId="408" xr:uid="{00000000-0005-0000-0000-000069040000}"/>
    <cellStyle name="Normal 53 4" xfId="292" xr:uid="{00000000-0005-0000-0000-00006A040000}"/>
    <cellStyle name="Normal 53 5" xfId="196" xr:uid="{00000000-0005-0000-0000-00006B040000}"/>
    <cellStyle name="Normal 54" xfId="164" xr:uid="{00000000-0005-0000-0000-00006C040000}"/>
    <cellStyle name="Normal 54 2" xfId="545" xr:uid="{00000000-0005-0000-0000-00006D040000}"/>
    <cellStyle name="Normal 54 2 2" xfId="1086" xr:uid="{00000000-0005-0000-0000-00006E040000}"/>
    <cellStyle name="Normal 54 3" xfId="411" xr:uid="{00000000-0005-0000-0000-00006F040000}"/>
    <cellStyle name="Normal 54 4" xfId="295" xr:uid="{00000000-0005-0000-0000-000070040000}"/>
    <cellStyle name="Normal 54 5" xfId="197" xr:uid="{00000000-0005-0000-0000-000071040000}"/>
    <cellStyle name="Normal 55" xfId="165" xr:uid="{00000000-0005-0000-0000-000072040000}"/>
    <cellStyle name="Normal 55 2" xfId="546" xr:uid="{00000000-0005-0000-0000-000073040000}"/>
    <cellStyle name="Normal 55 2 2" xfId="1087" xr:uid="{00000000-0005-0000-0000-000074040000}"/>
    <cellStyle name="Normal 55 3" xfId="413" xr:uid="{00000000-0005-0000-0000-000075040000}"/>
    <cellStyle name="Normal 55 4" xfId="297" xr:uid="{00000000-0005-0000-0000-000076040000}"/>
    <cellStyle name="Normal 55 5" xfId="198" xr:uid="{00000000-0005-0000-0000-000077040000}"/>
    <cellStyle name="Normal 56" xfId="166" xr:uid="{00000000-0005-0000-0000-000078040000}"/>
    <cellStyle name="Normal 56 2" xfId="547" xr:uid="{00000000-0005-0000-0000-000079040000}"/>
    <cellStyle name="Normal 56 2 2" xfId="1088" xr:uid="{00000000-0005-0000-0000-00007A040000}"/>
    <cellStyle name="Normal 56 3" xfId="415" xr:uid="{00000000-0005-0000-0000-00007B040000}"/>
    <cellStyle name="Normal 56 4" xfId="299" xr:uid="{00000000-0005-0000-0000-00007C040000}"/>
    <cellStyle name="Normal 56 5" xfId="199" xr:uid="{00000000-0005-0000-0000-00007D040000}"/>
    <cellStyle name="Normal 57" xfId="167" xr:uid="{00000000-0005-0000-0000-00007E040000}"/>
    <cellStyle name="Normal 57 2" xfId="548" xr:uid="{00000000-0005-0000-0000-00007F040000}"/>
    <cellStyle name="Normal 57 2 2" xfId="1089" xr:uid="{00000000-0005-0000-0000-000080040000}"/>
    <cellStyle name="Normal 57 3" xfId="417" xr:uid="{00000000-0005-0000-0000-000081040000}"/>
    <cellStyle name="Normal 57 4" xfId="301" xr:uid="{00000000-0005-0000-0000-000082040000}"/>
    <cellStyle name="Normal 57 5" xfId="200" xr:uid="{00000000-0005-0000-0000-000083040000}"/>
    <cellStyle name="Normal 58" xfId="168" xr:uid="{00000000-0005-0000-0000-000084040000}"/>
    <cellStyle name="Normal 58 2" xfId="549" xr:uid="{00000000-0005-0000-0000-000085040000}"/>
    <cellStyle name="Normal 58 2 2" xfId="1090" xr:uid="{00000000-0005-0000-0000-000086040000}"/>
    <cellStyle name="Normal 58 3" xfId="419" xr:uid="{00000000-0005-0000-0000-000087040000}"/>
    <cellStyle name="Normal 58 4" xfId="303" xr:uid="{00000000-0005-0000-0000-000088040000}"/>
    <cellStyle name="Normal 58 5" xfId="201" xr:uid="{00000000-0005-0000-0000-000089040000}"/>
    <cellStyle name="Normal 59" xfId="169" xr:uid="{00000000-0005-0000-0000-00008A040000}"/>
    <cellStyle name="Normal 59 2" xfId="550" xr:uid="{00000000-0005-0000-0000-00008B040000}"/>
    <cellStyle name="Normal 59 2 2" xfId="1091" xr:uid="{00000000-0005-0000-0000-00008C040000}"/>
    <cellStyle name="Normal 59 3" xfId="420" xr:uid="{00000000-0005-0000-0000-00008D040000}"/>
    <cellStyle name="Normal 59 4" xfId="304" xr:uid="{00000000-0005-0000-0000-00008E040000}"/>
    <cellStyle name="Normal 59 5" xfId="202" xr:uid="{00000000-0005-0000-0000-00008F040000}"/>
    <cellStyle name="Normal 6" xfId="24" xr:uid="{00000000-0005-0000-0000-000090040000}"/>
    <cellStyle name="Normal 6 10" xfId="261" xr:uid="{00000000-0005-0000-0000-000091040000}"/>
    <cellStyle name="Normal 6 10 2" xfId="937" xr:uid="{00000000-0005-0000-0000-000092040000}"/>
    <cellStyle name="Normal 6 10 2 2" xfId="1603" xr:uid="{00000000-0005-0000-0000-000093040000}"/>
    <cellStyle name="Normal 6 10 3" xfId="1602" xr:uid="{00000000-0005-0000-0000-000094040000}"/>
    <cellStyle name="Normal 6 11" xfId="794" xr:uid="{00000000-0005-0000-0000-000095040000}"/>
    <cellStyle name="Normal 6 11 2" xfId="1604" xr:uid="{00000000-0005-0000-0000-000096040000}"/>
    <cellStyle name="Normal 6 12" xfId="1263" xr:uid="{00000000-0005-0000-0000-000097040000}"/>
    <cellStyle name="Normal 6 13" xfId="181" xr:uid="{00000000-0005-0000-0000-000098040000}"/>
    <cellStyle name="Normal 6 14" xfId="2101" xr:uid="{00000000-0005-0000-0000-000099040000}"/>
    <cellStyle name="Normal 6 15" xfId="2252" xr:uid="{00000000-0005-0000-0000-00009A040000}"/>
    <cellStyle name="Normal 6 2" xfId="42" xr:uid="{00000000-0005-0000-0000-00009B040000}"/>
    <cellStyle name="Normal 6 2 10" xfId="815" xr:uid="{00000000-0005-0000-0000-00009C040000}"/>
    <cellStyle name="Normal 6 2 10 2" xfId="1605" xr:uid="{00000000-0005-0000-0000-00009D040000}"/>
    <cellStyle name="Normal 6 2 11" xfId="1282" xr:uid="{00000000-0005-0000-0000-00009E040000}"/>
    <cellStyle name="Normal 6 2 12" xfId="225" xr:uid="{00000000-0005-0000-0000-00009F040000}"/>
    <cellStyle name="Normal 6 2 13" xfId="2120" xr:uid="{00000000-0005-0000-0000-0000A0040000}"/>
    <cellStyle name="Normal 6 2 14" xfId="2271" xr:uid="{00000000-0005-0000-0000-0000A1040000}"/>
    <cellStyle name="Normal 6 2 2" xfId="55" xr:uid="{00000000-0005-0000-0000-0000A2040000}"/>
    <cellStyle name="Normal 6 2 2 10" xfId="1283" xr:uid="{00000000-0005-0000-0000-0000A3040000}"/>
    <cellStyle name="Normal 6 2 2 11" xfId="226" xr:uid="{00000000-0005-0000-0000-0000A4040000}"/>
    <cellStyle name="Normal 6 2 2 12" xfId="2121" xr:uid="{00000000-0005-0000-0000-0000A5040000}"/>
    <cellStyle name="Normal 6 2 2 13" xfId="2272" xr:uid="{00000000-0005-0000-0000-0000A6040000}"/>
    <cellStyle name="Normal 6 2 2 2" xfId="103" xr:uid="{00000000-0005-0000-0000-0000A7040000}"/>
    <cellStyle name="Normal 6 2 2 2 10" xfId="2122" xr:uid="{00000000-0005-0000-0000-0000A8040000}"/>
    <cellStyle name="Normal 6 2 2 2 11" xfId="2273" xr:uid="{00000000-0005-0000-0000-0000A9040000}"/>
    <cellStyle name="Normal 6 2 2 2 2" xfId="554" xr:uid="{00000000-0005-0000-0000-0000AA040000}"/>
    <cellStyle name="Normal 6 2 2 2 2 2" xfId="715" xr:uid="{00000000-0005-0000-0000-0000AB040000}"/>
    <cellStyle name="Normal 6 2 2 2 2 2 2" xfId="1181" xr:uid="{00000000-0005-0000-0000-0000AC040000}"/>
    <cellStyle name="Normal 6 2 2 2 2 2 2 2" xfId="1608" xr:uid="{00000000-0005-0000-0000-0000AD040000}"/>
    <cellStyle name="Normal 6 2 2 2 2 2 3" xfId="1607" xr:uid="{00000000-0005-0000-0000-0000AE040000}"/>
    <cellStyle name="Normal 6 2 2 2 2 3" xfId="868" xr:uid="{00000000-0005-0000-0000-0000AF040000}"/>
    <cellStyle name="Normal 6 2 2 2 2 3 2" xfId="1609" xr:uid="{00000000-0005-0000-0000-0000B0040000}"/>
    <cellStyle name="Normal 6 2 2 2 2 4" xfId="1606" xr:uid="{00000000-0005-0000-0000-0000B1040000}"/>
    <cellStyle name="Normal 6 2 2 2 2 5" xfId="2176" xr:uid="{00000000-0005-0000-0000-0000B2040000}"/>
    <cellStyle name="Normal 6 2 2 2 2 6" xfId="2320" xr:uid="{00000000-0005-0000-0000-0000B3040000}"/>
    <cellStyle name="Normal 6 2 2 2 3" xfId="617" xr:uid="{00000000-0005-0000-0000-0000B4040000}"/>
    <cellStyle name="Normal 6 2 2 2 3 2" xfId="758" xr:uid="{00000000-0005-0000-0000-0000B5040000}"/>
    <cellStyle name="Normal 6 2 2 2 3 2 2" xfId="1223" xr:uid="{00000000-0005-0000-0000-0000B6040000}"/>
    <cellStyle name="Normal 6 2 2 2 3 2 2 2" xfId="1612" xr:uid="{00000000-0005-0000-0000-0000B7040000}"/>
    <cellStyle name="Normal 6 2 2 2 3 2 3" xfId="1611" xr:uid="{00000000-0005-0000-0000-0000B8040000}"/>
    <cellStyle name="Normal 6 2 2 2 3 3" xfId="911" xr:uid="{00000000-0005-0000-0000-0000B9040000}"/>
    <cellStyle name="Normal 6 2 2 2 3 3 2" xfId="1613" xr:uid="{00000000-0005-0000-0000-0000BA040000}"/>
    <cellStyle name="Normal 6 2 2 2 3 4" xfId="1610" xr:uid="{00000000-0005-0000-0000-0000BB040000}"/>
    <cellStyle name="Normal 6 2 2 2 3 5" xfId="2218" xr:uid="{00000000-0005-0000-0000-0000BC040000}"/>
    <cellStyle name="Normal 6 2 2 2 3 6" xfId="2362" xr:uid="{00000000-0005-0000-0000-0000BD040000}"/>
    <cellStyle name="Normal 6 2 2 2 4" xfId="451" xr:uid="{00000000-0005-0000-0000-0000BE040000}"/>
    <cellStyle name="Normal 6 2 2 2 4 2" xfId="1021" xr:uid="{00000000-0005-0000-0000-0000BF040000}"/>
    <cellStyle name="Normal 6 2 2 2 4 2 2" xfId="1615" xr:uid="{00000000-0005-0000-0000-0000C0040000}"/>
    <cellStyle name="Normal 6 2 2 2 4 3" xfId="1614" xr:uid="{00000000-0005-0000-0000-0000C1040000}"/>
    <cellStyle name="Normal 6 2 2 2 5" xfId="668" xr:uid="{00000000-0005-0000-0000-0000C2040000}"/>
    <cellStyle name="Normal 6 2 2 2 5 2" xfId="1134" xr:uid="{00000000-0005-0000-0000-0000C3040000}"/>
    <cellStyle name="Normal 6 2 2 2 5 2 2" xfId="1617" xr:uid="{00000000-0005-0000-0000-0000C4040000}"/>
    <cellStyle name="Normal 6 2 2 2 5 3" xfId="1616" xr:uid="{00000000-0005-0000-0000-0000C5040000}"/>
    <cellStyle name="Normal 6 2 2 2 6" xfId="335" xr:uid="{00000000-0005-0000-0000-0000C6040000}"/>
    <cellStyle name="Normal 6 2 2 2 6 2" xfId="963" xr:uid="{00000000-0005-0000-0000-0000C7040000}"/>
    <cellStyle name="Normal 6 2 2 2 6 2 2" xfId="1619" xr:uid="{00000000-0005-0000-0000-0000C8040000}"/>
    <cellStyle name="Normal 6 2 2 2 6 3" xfId="1618" xr:uid="{00000000-0005-0000-0000-0000C9040000}"/>
    <cellStyle name="Normal 6 2 2 2 7" xfId="817" xr:uid="{00000000-0005-0000-0000-0000CA040000}"/>
    <cellStyle name="Normal 6 2 2 2 7 2" xfId="1620" xr:uid="{00000000-0005-0000-0000-0000CB040000}"/>
    <cellStyle name="Normal 6 2 2 2 8" xfId="1284" xr:uid="{00000000-0005-0000-0000-0000CC040000}"/>
    <cellStyle name="Normal 6 2 2 2 9" xfId="227" xr:uid="{00000000-0005-0000-0000-0000CD040000}"/>
    <cellStyle name="Normal 6 2 2 3" xfId="140" xr:uid="{00000000-0005-0000-0000-0000CE040000}"/>
    <cellStyle name="Normal 6 2 2 3 10" xfId="2123" xr:uid="{00000000-0005-0000-0000-0000CF040000}"/>
    <cellStyle name="Normal 6 2 2 3 11" xfId="2274" xr:uid="{00000000-0005-0000-0000-0000D0040000}"/>
    <cellStyle name="Normal 6 2 2 3 2" xfId="555" xr:uid="{00000000-0005-0000-0000-0000D1040000}"/>
    <cellStyle name="Normal 6 2 2 3 2 2" xfId="716" xr:uid="{00000000-0005-0000-0000-0000D2040000}"/>
    <cellStyle name="Normal 6 2 2 3 2 2 2" xfId="1182" xr:uid="{00000000-0005-0000-0000-0000D3040000}"/>
    <cellStyle name="Normal 6 2 2 3 2 2 2 2" xfId="1623" xr:uid="{00000000-0005-0000-0000-0000D4040000}"/>
    <cellStyle name="Normal 6 2 2 3 2 2 3" xfId="1622" xr:uid="{00000000-0005-0000-0000-0000D5040000}"/>
    <cellStyle name="Normal 6 2 2 3 2 3" xfId="869" xr:uid="{00000000-0005-0000-0000-0000D6040000}"/>
    <cellStyle name="Normal 6 2 2 3 2 3 2" xfId="1624" xr:uid="{00000000-0005-0000-0000-0000D7040000}"/>
    <cellStyle name="Normal 6 2 2 3 2 4" xfId="1621" xr:uid="{00000000-0005-0000-0000-0000D8040000}"/>
    <cellStyle name="Normal 6 2 2 3 2 5" xfId="2177" xr:uid="{00000000-0005-0000-0000-0000D9040000}"/>
    <cellStyle name="Normal 6 2 2 3 2 6" xfId="2321" xr:uid="{00000000-0005-0000-0000-0000DA040000}"/>
    <cellStyle name="Normal 6 2 2 3 3" xfId="618" xr:uid="{00000000-0005-0000-0000-0000DB040000}"/>
    <cellStyle name="Normal 6 2 2 3 3 2" xfId="759" xr:uid="{00000000-0005-0000-0000-0000DC040000}"/>
    <cellStyle name="Normal 6 2 2 3 3 2 2" xfId="1224" xr:uid="{00000000-0005-0000-0000-0000DD040000}"/>
    <cellStyle name="Normal 6 2 2 3 3 2 2 2" xfId="1627" xr:uid="{00000000-0005-0000-0000-0000DE040000}"/>
    <cellStyle name="Normal 6 2 2 3 3 2 3" xfId="1626" xr:uid="{00000000-0005-0000-0000-0000DF040000}"/>
    <cellStyle name="Normal 6 2 2 3 3 3" xfId="912" xr:uid="{00000000-0005-0000-0000-0000E0040000}"/>
    <cellStyle name="Normal 6 2 2 3 3 3 2" xfId="1628" xr:uid="{00000000-0005-0000-0000-0000E1040000}"/>
    <cellStyle name="Normal 6 2 2 3 3 4" xfId="1625" xr:uid="{00000000-0005-0000-0000-0000E2040000}"/>
    <cellStyle name="Normal 6 2 2 3 3 5" xfId="2219" xr:uid="{00000000-0005-0000-0000-0000E3040000}"/>
    <cellStyle name="Normal 6 2 2 3 3 6" xfId="2363" xr:uid="{00000000-0005-0000-0000-0000E4040000}"/>
    <cellStyle name="Normal 6 2 2 3 4" xfId="452" xr:uid="{00000000-0005-0000-0000-0000E5040000}"/>
    <cellStyle name="Normal 6 2 2 3 4 2" xfId="1022" xr:uid="{00000000-0005-0000-0000-0000E6040000}"/>
    <cellStyle name="Normal 6 2 2 3 4 2 2" xfId="1630" xr:uid="{00000000-0005-0000-0000-0000E7040000}"/>
    <cellStyle name="Normal 6 2 2 3 4 3" xfId="1629" xr:uid="{00000000-0005-0000-0000-0000E8040000}"/>
    <cellStyle name="Normal 6 2 2 3 5" xfId="669" xr:uid="{00000000-0005-0000-0000-0000E9040000}"/>
    <cellStyle name="Normal 6 2 2 3 5 2" xfId="1135" xr:uid="{00000000-0005-0000-0000-0000EA040000}"/>
    <cellStyle name="Normal 6 2 2 3 5 2 2" xfId="1632" xr:uid="{00000000-0005-0000-0000-0000EB040000}"/>
    <cellStyle name="Normal 6 2 2 3 5 3" xfId="1631" xr:uid="{00000000-0005-0000-0000-0000EC040000}"/>
    <cellStyle name="Normal 6 2 2 3 6" xfId="336" xr:uid="{00000000-0005-0000-0000-0000ED040000}"/>
    <cellStyle name="Normal 6 2 2 3 6 2" xfId="964" xr:uid="{00000000-0005-0000-0000-0000EE040000}"/>
    <cellStyle name="Normal 6 2 2 3 6 2 2" xfId="1634" xr:uid="{00000000-0005-0000-0000-0000EF040000}"/>
    <cellStyle name="Normal 6 2 2 3 6 3" xfId="1633" xr:uid="{00000000-0005-0000-0000-0000F0040000}"/>
    <cellStyle name="Normal 6 2 2 3 7" xfId="818" xr:uid="{00000000-0005-0000-0000-0000F1040000}"/>
    <cellStyle name="Normal 6 2 2 3 7 2" xfId="1635" xr:uid="{00000000-0005-0000-0000-0000F2040000}"/>
    <cellStyle name="Normal 6 2 2 3 8" xfId="1285" xr:uid="{00000000-0005-0000-0000-0000F3040000}"/>
    <cellStyle name="Normal 6 2 2 3 9" xfId="228" xr:uid="{00000000-0005-0000-0000-0000F4040000}"/>
    <cellStyle name="Normal 6 2 2 4" xfId="553" xr:uid="{00000000-0005-0000-0000-0000F5040000}"/>
    <cellStyle name="Normal 6 2 2 4 2" xfId="714" xr:uid="{00000000-0005-0000-0000-0000F6040000}"/>
    <cellStyle name="Normal 6 2 2 4 2 2" xfId="1180" xr:uid="{00000000-0005-0000-0000-0000F7040000}"/>
    <cellStyle name="Normal 6 2 2 4 2 2 2" xfId="1638" xr:uid="{00000000-0005-0000-0000-0000F8040000}"/>
    <cellStyle name="Normal 6 2 2 4 2 3" xfId="1637" xr:uid="{00000000-0005-0000-0000-0000F9040000}"/>
    <cellStyle name="Normal 6 2 2 4 3" xfId="867" xr:uid="{00000000-0005-0000-0000-0000FA040000}"/>
    <cellStyle name="Normal 6 2 2 4 3 2" xfId="1639" xr:uid="{00000000-0005-0000-0000-0000FB040000}"/>
    <cellStyle name="Normal 6 2 2 4 4" xfId="1636" xr:uid="{00000000-0005-0000-0000-0000FC040000}"/>
    <cellStyle name="Normal 6 2 2 4 5" xfId="2175" xr:uid="{00000000-0005-0000-0000-0000FD040000}"/>
    <cellStyle name="Normal 6 2 2 4 6" xfId="2319" xr:uid="{00000000-0005-0000-0000-0000FE040000}"/>
    <cellStyle name="Normal 6 2 2 5" xfId="616" xr:uid="{00000000-0005-0000-0000-0000FF040000}"/>
    <cellStyle name="Normal 6 2 2 5 2" xfId="757" xr:uid="{00000000-0005-0000-0000-000000050000}"/>
    <cellStyle name="Normal 6 2 2 5 2 2" xfId="1222" xr:uid="{00000000-0005-0000-0000-000001050000}"/>
    <cellStyle name="Normal 6 2 2 5 2 2 2" xfId="1642" xr:uid="{00000000-0005-0000-0000-000002050000}"/>
    <cellStyle name="Normal 6 2 2 5 2 3" xfId="1641" xr:uid="{00000000-0005-0000-0000-000003050000}"/>
    <cellStyle name="Normal 6 2 2 5 3" xfId="910" xr:uid="{00000000-0005-0000-0000-000004050000}"/>
    <cellStyle name="Normal 6 2 2 5 3 2" xfId="1643" xr:uid="{00000000-0005-0000-0000-000005050000}"/>
    <cellStyle name="Normal 6 2 2 5 4" xfId="1640" xr:uid="{00000000-0005-0000-0000-000006050000}"/>
    <cellStyle name="Normal 6 2 2 5 5" xfId="2217" xr:uid="{00000000-0005-0000-0000-000007050000}"/>
    <cellStyle name="Normal 6 2 2 5 6" xfId="2361" xr:uid="{00000000-0005-0000-0000-000008050000}"/>
    <cellStyle name="Normal 6 2 2 6" xfId="450" xr:uid="{00000000-0005-0000-0000-000009050000}"/>
    <cellStyle name="Normal 6 2 2 6 2" xfId="1020" xr:uid="{00000000-0005-0000-0000-00000A050000}"/>
    <cellStyle name="Normal 6 2 2 6 2 2" xfId="1645" xr:uid="{00000000-0005-0000-0000-00000B050000}"/>
    <cellStyle name="Normal 6 2 2 6 3" xfId="1644" xr:uid="{00000000-0005-0000-0000-00000C050000}"/>
    <cellStyle name="Normal 6 2 2 7" xfId="667" xr:uid="{00000000-0005-0000-0000-00000D050000}"/>
    <cellStyle name="Normal 6 2 2 7 2" xfId="1133" xr:uid="{00000000-0005-0000-0000-00000E050000}"/>
    <cellStyle name="Normal 6 2 2 7 2 2" xfId="1647" xr:uid="{00000000-0005-0000-0000-00000F050000}"/>
    <cellStyle name="Normal 6 2 2 7 3" xfId="1646" xr:uid="{00000000-0005-0000-0000-000010050000}"/>
    <cellStyle name="Normal 6 2 2 8" xfId="334" xr:uid="{00000000-0005-0000-0000-000011050000}"/>
    <cellStyle name="Normal 6 2 2 8 2" xfId="962" xr:uid="{00000000-0005-0000-0000-000012050000}"/>
    <cellStyle name="Normal 6 2 2 8 2 2" xfId="1649" xr:uid="{00000000-0005-0000-0000-000013050000}"/>
    <cellStyle name="Normal 6 2 2 8 3" xfId="1648" xr:uid="{00000000-0005-0000-0000-000014050000}"/>
    <cellStyle name="Normal 6 2 2 9" xfId="816" xr:uid="{00000000-0005-0000-0000-000015050000}"/>
    <cellStyle name="Normal 6 2 2 9 2" xfId="1650" xr:uid="{00000000-0005-0000-0000-000016050000}"/>
    <cellStyle name="Normal 6 2 3" xfId="100" xr:uid="{00000000-0005-0000-0000-000017050000}"/>
    <cellStyle name="Normal 6 2 3 10" xfId="2124" xr:uid="{00000000-0005-0000-0000-000018050000}"/>
    <cellStyle name="Normal 6 2 3 11" xfId="2275" xr:uid="{00000000-0005-0000-0000-000019050000}"/>
    <cellStyle name="Normal 6 2 3 2" xfId="556" xr:uid="{00000000-0005-0000-0000-00001A050000}"/>
    <cellStyle name="Normal 6 2 3 2 2" xfId="717" xr:uid="{00000000-0005-0000-0000-00001B050000}"/>
    <cellStyle name="Normal 6 2 3 2 2 2" xfId="1183" xr:uid="{00000000-0005-0000-0000-00001C050000}"/>
    <cellStyle name="Normal 6 2 3 2 2 2 2" xfId="1653" xr:uid="{00000000-0005-0000-0000-00001D050000}"/>
    <cellStyle name="Normal 6 2 3 2 2 3" xfId="1652" xr:uid="{00000000-0005-0000-0000-00001E050000}"/>
    <cellStyle name="Normal 6 2 3 2 3" xfId="870" xr:uid="{00000000-0005-0000-0000-00001F050000}"/>
    <cellStyle name="Normal 6 2 3 2 3 2" xfId="1654" xr:uid="{00000000-0005-0000-0000-000020050000}"/>
    <cellStyle name="Normal 6 2 3 2 4" xfId="1651" xr:uid="{00000000-0005-0000-0000-000021050000}"/>
    <cellStyle name="Normal 6 2 3 2 5" xfId="2178" xr:uid="{00000000-0005-0000-0000-000022050000}"/>
    <cellStyle name="Normal 6 2 3 2 6" xfId="2322" xr:uid="{00000000-0005-0000-0000-000023050000}"/>
    <cellStyle name="Normal 6 2 3 3" xfId="619" xr:uid="{00000000-0005-0000-0000-000024050000}"/>
    <cellStyle name="Normal 6 2 3 3 2" xfId="760" xr:uid="{00000000-0005-0000-0000-000025050000}"/>
    <cellStyle name="Normal 6 2 3 3 2 2" xfId="1225" xr:uid="{00000000-0005-0000-0000-000026050000}"/>
    <cellStyle name="Normal 6 2 3 3 2 2 2" xfId="1657" xr:uid="{00000000-0005-0000-0000-000027050000}"/>
    <cellStyle name="Normal 6 2 3 3 2 3" xfId="1656" xr:uid="{00000000-0005-0000-0000-000028050000}"/>
    <cellStyle name="Normal 6 2 3 3 3" xfId="913" xr:uid="{00000000-0005-0000-0000-000029050000}"/>
    <cellStyle name="Normal 6 2 3 3 3 2" xfId="1658" xr:uid="{00000000-0005-0000-0000-00002A050000}"/>
    <cellStyle name="Normal 6 2 3 3 4" xfId="1655" xr:uid="{00000000-0005-0000-0000-00002B050000}"/>
    <cellStyle name="Normal 6 2 3 3 5" xfId="2220" xr:uid="{00000000-0005-0000-0000-00002C050000}"/>
    <cellStyle name="Normal 6 2 3 3 6" xfId="2364" xr:uid="{00000000-0005-0000-0000-00002D050000}"/>
    <cellStyle name="Normal 6 2 3 4" xfId="453" xr:uid="{00000000-0005-0000-0000-00002E050000}"/>
    <cellStyle name="Normal 6 2 3 4 2" xfId="1023" xr:uid="{00000000-0005-0000-0000-00002F050000}"/>
    <cellStyle name="Normal 6 2 3 4 2 2" xfId="1660" xr:uid="{00000000-0005-0000-0000-000030050000}"/>
    <cellStyle name="Normal 6 2 3 4 3" xfId="1659" xr:uid="{00000000-0005-0000-0000-000031050000}"/>
    <cellStyle name="Normal 6 2 3 5" xfId="670" xr:uid="{00000000-0005-0000-0000-000032050000}"/>
    <cellStyle name="Normal 6 2 3 5 2" xfId="1136" xr:uid="{00000000-0005-0000-0000-000033050000}"/>
    <cellStyle name="Normal 6 2 3 5 2 2" xfId="1662" xr:uid="{00000000-0005-0000-0000-000034050000}"/>
    <cellStyle name="Normal 6 2 3 5 3" xfId="1661" xr:uid="{00000000-0005-0000-0000-000035050000}"/>
    <cellStyle name="Normal 6 2 3 6" xfId="337" xr:uid="{00000000-0005-0000-0000-000036050000}"/>
    <cellStyle name="Normal 6 2 3 6 2" xfId="965" xr:uid="{00000000-0005-0000-0000-000037050000}"/>
    <cellStyle name="Normal 6 2 3 6 2 2" xfId="1664" xr:uid="{00000000-0005-0000-0000-000038050000}"/>
    <cellStyle name="Normal 6 2 3 6 3" xfId="1663" xr:uid="{00000000-0005-0000-0000-000039050000}"/>
    <cellStyle name="Normal 6 2 3 7" xfId="819" xr:uid="{00000000-0005-0000-0000-00003A050000}"/>
    <cellStyle name="Normal 6 2 3 7 2" xfId="1665" xr:uid="{00000000-0005-0000-0000-00003B050000}"/>
    <cellStyle name="Normal 6 2 3 8" xfId="1286" xr:uid="{00000000-0005-0000-0000-00003C050000}"/>
    <cellStyle name="Normal 6 2 3 9" xfId="229" xr:uid="{00000000-0005-0000-0000-00003D050000}"/>
    <cellStyle name="Normal 6 2 4" xfId="137" xr:uid="{00000000-0005-0000-0000-00003E050000}"/>
    <cellStyle name="Normal 6 2 4 10" xfId="2125" xr:uid="{00000000-0005-0000-0000-00003F050000}"/>
    <cellStyle name="Normal 6 2 4 11" xfId="2276" xr:uid="{00000000-0005-0000-0000-000040050000}"/>
    <cellStyle name="Normal 6 2 4 2" xfId="557" xr:uid="{00000000-0005-0000-0000-000041050000}"/>
    <cellStyle name="Normal 6 2 4 2 2" xfId="718" xr:uid="{00000000-0005-0000-0000-000042050000}"/>
    <cellStyle name="Normal 6 2 4 2 2 2" xfId="1184" xr:uid="{00000000-0005-0000-0000-000043050000}"/>
    <cellStyle name="Normal 6 2 4 2 2 2 2" xfId="1668" xr:uid="{00000000-0005-0000-0000-000044050000}"/>
    <cellStyle name="Normal 6 2 4 2 2 3" xfId="1667" xr:uid="{00000000-0005-0000-0000-000045050000}"/>
    <cellStyle name="Normal 6 2 4 2 3" xfId="871" xr:uid="{00000000-0005-0000-0000-000046050000}"/>
    <cellStyle name="Normal 6 2 4 2 3 2" xfId="1669" xr:uid="{00000000-0005-0000-0000-000047050000}"/>
    <cellStyle name="Normal 6 2 4 2 4" xfId="1666" xr:uid="{00000000-0005-0000-0000-000048050000}"/>
    <cellStyle name="Normal 6 2 4 2 5" xfId="2179" xr:uid="{00000000-0005-0000-0000-000049050000}"/>
    <cellStyle name="Normal 6 2 4 2 6" xfId="2323" xr:uid="{00000000-0005-0000-0000-00004A050000}"/>
    <cellStyle name="Normal 6 2 4 3" xfId="620" xr:uid="{00000000-0005-0000-0000-00004B050000}"/>
    <cellStyle name="Normal 6 2 4 3 2" xfId="761" xr:uid="{00000000-0005-0000-0000-00004C050000}"/>
    <cellStyle name="Normal 6 2 4 3 2 2" xfId="1226" xr:uid="{00000000-0005-0000-0000-00004D050000}"/>
    <cellStyle name="Normal 6 2 4 3 2 2 2" xfId="1672" xr:uid="{00000000-0005-0000-0000-00004E050000}"/>
    <cellStyle name="Normal 6 2 4 3 2 3" xfId="1671" xr:uid="{00000000-0005-0000-0000-00004F050000}"/>
    <cellStyle name="Normal 6 2 4 3 3" xfId="914" xr:uid="{00000000-0005-0000-0000-000050050000}"/>
    <cellStyle name="Normal 6 2 4 3 3 2" xfId="1673" xr:uid="{00000000-0005-0000-0000-000051050000}"/>
    <cellStyle name="Normal 6 2 4 3 4" xfId="1670" xr:uid="{00000000-0005-0000-0000-000052050000}"/>
    <cellStyle name="Normal 6 2 4 3 5" xfId="2221" xr:uid="{00000000-0005-0000-0000-000053050000}"/>
    <cellStyle name="Normal 6 2 4 3 6" xfId="2365" xr:uid="{00000000-0005-0000-0000-000054050000}"/>
    <cellStyle name="Normal 6 2 4 4" xfId="454" xr:uid="{00000000-0005-0000-0000-000055050000}"/>
    <cellStyle name="Normal 6 2 4 4 2" xfId="1024" xr:uid="{00000000-0005-0000-0000-000056050000}"/>
    <cellStyle name="Normal 6 2 4 4 2 2" xfId="1675" xr:uid="{00000000-0005-0000-0000-000057050000}"/>
    <cellStyle name="Normal 6 2 4 4 3" xfId="1674" xr:uid="{00000000-0005-0000-0000-000058050000}"/>
    <cellStyle name="Normal 6 2 4 5" xfId="671" xr:uid="{00000000-0005-0000-0000-000059050000}"/>
    <cellStyle name="Normal 6 2 4 5 2" xfId="1137" xr:uid="{00000000-0005-0000-0000-00005A050000}"/>
    <cellStyle name="Normal 6 2 4 5 2 2" xfId="1677" xr:uid="{00000000-0005-0000-0000-00005B050000}"/>
    <cellStyle name="Normal 6 2 4 5 3" xfId="1676" xr:uid="{00000000-0005-0000-0000-00005C050000}"/>
    <cellStyle name="Normal 6 2 4 6" xfId="338" xr:uid="{00000000-0005-0000-0000-00005D050000}"/>
    <cellStyle name="Normal 6 2 4 6 2" xfId="966" xr:uid="{00000000-0005-0000-0000-00005E050000}"/>
    <cellStyle name="Normal 6 2 4 6 2 2" xfId="1679" xr:uid="{00000000-0005-0000-0000-00005F050000}"/>
    <cellStyle name="Normal 6 2 4 6 3" xfId="1678" xr:uid="{00000000-0005-0000-0000-000060050000}"/>
    <cellStyle name="Normal 6 2 4 7" xfId="820" xr:uid="{00000000-0005-0000-0000-000061050000}"/>
    <cellStyle name="Normal 6 2 4 7 2" xfId="1680" xr:uid="{00000000-0005-0000-0000-000062050000}"/>
    <cellStyle name="Normal 6 2 4 8" xfId="1287" xr:uid="{00000000-0005-0000-0000-000063050000}"/>
    <cellStyle name="Normal 6 2 4 9" xfId="230" xr:uid="{00000000-0005-0000-0000-000064050000}"/>
    <cellStyle name="Normal 6 2 5" xfId="552" xr:uid="{00000000-0005-0000-0000-000065050000}"/>
    <cellStyle name="Normal 6 2 5 2" xfId="713" xr:uid="{00000000-0005-0000-0000-000066050000}"/>
    <cellStyle name="Normal 6 2 5 2 2" xfId="1179" xr:uid="{00000000-0005-0000-0000-000067050000}"/>
    <cellStyle name="Normal 6 2 5 2 2 2" xfId="1683" xr:uid="{00000000-0005-0000-0000-000068050000}"/>
    <cellStyle name="Normal 6 2 5 2 3" xfId="1682" xr:uid="{00000000-0005-0000-0000-000069050000}"/>
    <cellStyle name="Normal 6 2 5 3" xfId="866" xr:uid="{00000000-0005-0000-0000-00006A050000}"/>
    <cellStyle name="Normal 6 2 5 3 2" xfId="1684" xr:uid="{00000000-0005-0000-0000-00006B050000}"/>
    <cellStyle name="Normal 6 2 5 4" xfId="1681" xr:uid="{00000000-0005-0000-0000-00006C050000}"/>
    <cellStyle name="Normal 6 2 5 5" xfId="2174" xr:uid="{00000000-0005-0000-0000-00006D050000}"/>
    <cellStyle name="Normal 6 2 5 6" xfId="2318" xr:uid="{00000000-0005-0000-0000-00006E050000}"/>
    <cellStyle name="Normal 6 2 6" xfId="615" xr:uid="{00000000-0005-0000-0000-00006F050000}"/>
    <cellStyle name="Normal 6 2 6 2" xfId="756" xr:uid="{00000000-0005-0000-0000-000070050000}"/>
    <cellStyle name="Normal 6 2 6 2 2" xfId="1221" xr:uid="{00000000-0005-0000-0000-000071050000}"/>
    <cellStyle name="Normal 6 2 6 2 2 2" xfId="1687" xr:uid="{00000000-0005-0000-0000-000072050000}"/>
    <cellStyle name="Normal 6 2 6 2 3" xfId="1686" xr:uid="{00000000-0005-0000-0000-000073050000}"/>
    <cellStyle name="Normal 6 2 6 3" xfId="909" xr:uid="{00000000-0005-0000-0000-000074050000}"/>
    <cellStyle name="Normal 6 2 6 3 2" xfId="1688" xr:uid="{00000000-0005-0000-0000-000075050000}"/>
    <cellStyle name="Normal 6 2 6 4" xfId="1685" xr:uid="{00000000-0005-0000-0000-000076050000}"/>
    <cellStyle name="Normal 6 2 6 5" xfId="2216" xr:uid="{00000000-0005-0000-0000-000077050000}"/>
    <cellStyle name="Normal 6 2 6 6" xfId="2360" xr:uid="{00000000-0005-0000-0000-000078050000}"/>
    <cellStyle name="Normal 6 2 7" xfId="449" xr:uid="{00000000-0005-0000-0000-000079050000}"/>
    <cellStyle name="Normal 6 2 7 2" xfId="1019" xr:uid="{00000000-0005-0000-0000-00007A050000}"/>
    <cellStyle name="Normal 6 2 7 2 2" xfId="1690" xr:uid="{00000000-0005-0000-0000-00007B050000}"/>
    <cellStyle name="Normal 6 2 7 3" xfId="1689" xr:uid="{00000000-0005-0000-0000-00007C050000}"/>
    <cellStyle name="Normal 6 2 8" xfId="666" xr:uid="{00000000-0005-0000-0000-00007D050000}"/>
    <cellStyle name="Normal 6 2 8 2" xfId="1132" xr:uid="{00000000-0005-0000-0000-00007E050000}"/>
    <cellStyle name="Normal 6 2 8 2 2" xfId="1692" xr:uid="{00000000-0005-0000-0000-00007F050000}"/>
    <cellStyle name="Normal 6 2 8 3" xfId="1691" xr:uid="{00000000-0005-0000-0000-000080050000}"/>
    <cellStyle name="Normal 6 2 9" xfId="333" xr:uid="{00000000-0005-0000-0000-000081050000}"/>
    <cellStyle name="Normal 6 2 9 2" xfId="961" xr:uid="{00000000-0005-0000-0000-000082050000}"/>
    <cellStyle name="Normal 6 2 9 2 2" xfId="1694" xr:uid="{00000000-0005-0000-0000-000083050000}"/>
    <cellStyle name="Normal 6 2 9 3" xfId="1693" xr:uid="{00000000-0005-0000-0000-000084050000}"/>
    <cellStyle name="Normal 6 3" xfId="56" xr:uid="{00000000-0005-0000-0000-000085050000}"/>
    <cellStyle name="Normal 6 3 10" xfId="1288" xr:uid="{00000000-0005-0000-0000-000086050000}"/>
    <cellStyle name="Normal 6 3 11" xfId="231" xr:uid="{00000000-0005-0000-0000-000087050000}"/>
    <cellStyle name="Normal 6 3 12" xfId="2126" xr:uid="{00000000-0005-0000-0000-000088050000}"/>
    <cellStyle name="Normal 6 3 13" xfId="2277" xr:uid="{00000000-0005-0000-0000-000089050000}"/>
    <cellStyle name="Normal 6 3 2" xfId="102" xr:uid="{00000000-0005-0000-0000-00008A050000}"/>
    <cellStyle name="Normal 6 3 2 10" xfId="2127" xr:uid="{00000000-0005-0000-0000-00008B050000}"/>
    <cellStyle name="Normal 6 3 2 11" xfId="2278" xr:uid="{00000000-0005-0000-0000-00008C050000}"/>
    <cellStyle name="Normal 6 3 2 2" xfId="559" xr:uid="{00000000-0005-0000-0000-00008D050000}"/>
    <cellStyle name="Normal 6 3 2 2 2" xfId="720" xr:uid="{00000000-0005-0000-0000-00008E050000}"/>
    <cellStyle name="Normal 6 3 2 2 2 2" xfId="1186" xr:uid="{00000000-0005-0000-0000-00008F050000}"/>
    <cellStyle name="Normal 6 3 2 2 2 2 2" xfId="1697" xr:uid="{00000000-0005-0000-0000-000090050000}"/>
    <cellStyle name="Normal 6 3 2 2 2 3" xfId="1696" xr:uid="{00000000-0005-0000-0000-000091050000}"/>
    <cellStyle name="Normal 6 3 2 2 3" xfId="873" xr:uid="{00000000-0005-0000-0000-000092050000}"/>
    <cellStyle name="Normal 6 3 2 2 3 2" xfId="1698" xr:uid="{00000000-0005-0000-0000-000093050000}"/>
    <cellStyle name="Normal 6 3 2 2 4" xfId="1695" xr:uid="{00000000-0005-0000-0000-000094050000}"/>
    <cellStyle name="Normal 6 3 2 2 5" xfId="2181" xr:uid="{00000000-0005-0000-0000-000095050000}"/>
    <cellStyle name="Normal 6 3 2 2 6" xfId="2325" xr:uid="{00000000-0005-0000-0000-000096050000}"/>
    <cellStyle name="Normal 6 3 2 3" xfId="622" xr:uid="{00000000-0005-0000-0000-000097050000}"/>
    <cellStyle name="Normal 6 3 2 3 2" xfId="763" xr:uid="{00000000-0005-0000-0000-000098050000}"/>
    <cellStyle name="Normal 6 3 2 3 2 2" xfId="1228" xr:uid="{00000000-0005-0000-0000-000099050000}"/>
    <cellStyle name="Normal 6 3 2 3 2 2 2" xfId="1701" xr:uid="{00000000-0005-0000-0000-00009A050000}"/>
    <cellStyle name="Normal 6 3 2 3 2 3" xfId="1700" xr:uid="{00000000-0005-0000-0000-00009B050000}"/>
    <cellStyle name="Normal 6 3 2 3 3" xfId="916" xr:uid="{00000000-0005-0000-0000-00009C050000}"/>
    <cellStyle name="Normal 6 3 2 3 3 2" xfId="1702" xr:uid="{00000000-0005-0000-0000-00009D050000}"/>
    <cellStyle name="Normal 6 3 2 3 4" xfId="1699" xr:uid="{00000000-0005-0000-0000-00009E050000}"/>
    <cellStyle name="Normal 6 3 2 3 5" xfId="2223" xr:uid="{00000000-0005-0000-0000-00009F050000}"/>
    <cellStyle name="Normal 6 3 2 3 6" xfId="2367" xr:uid="{00000000-0005-0000-0000-0000A0050000}"/>
    <cellStyle name="Normal 6 3 2 4" xfId="456" xr:uid="{00000000-0005-0000-0000-0000A1050000}"/>
    <cellStyle name="Normal 6 3 2 4 2" xfId="1026" xr:uid="{00000000-0005-0000-0000-0000A2050000}"/>
    <cellStyle name="Normal 6 3 2 4 2 2" xfId="1704" xr:uid="{00000000-0005-0000-0000-0000A3050000}"/>
    <cellStyle name="Normal 6 3 2 4 3" xfId="1703" xr:uid="{00000000-0005-0000-0000-0000A4050000}"/>
    <cellStyle name="Normal 6 3 2 5" xfId="673" xr:uid="{00000000-0005-0000-0000-0000A5050000}"/>
    <cellStyle name="Normal 6 3 2 5 2" xfId="1139" xr:uid="{00000000-0005-0000-0000-0000A6050000}"/>
    <cellStyle name="Normal 6 3 2 5 2 2" xfId="1706" xr:uid="{00000000-0005-0000-0000-0000A7050000}"/>
    <cellStyle name="Normal 6 3 2 5 3" xfId="1705" xr:uid="{00000000-0005-0000-0000-0000A8050000}"/>
    <cellStyle name="Normal 6 3 2 6" xfId="340" xr:uid="{00000000-0005-0000-0000-0000A9050000}"/>
    <cellStyle name="Normal 6 3 2 6 2" xfId="968" xr:uid="{00000000-0005-0000-0000-0000AA050000}"/>
    <cellStyle name="Normal 6 3 2 6 2 2" xfId="1708" xr:uid="{00000000-0005-0000-0000-0000AB050000}"/>
    <cellStyle name="Normal 6 3 2 6 3" xfId="1707" xr:uid="{00000000-0005-0000-0000-0000AC050000}"/>
    <cellStyle name="Normal 6 3 2 7" xfId="822" xr:uid="{00000000-0005-0000-0000-0000AD050000}"/>
    <cellStyle name="Normal 6 3 2 7 2" xfId="1709" xr:uid="{00000000-0005-0000-0000-0000AE050000}"/>
    <cellStyle name="Normal 6 3 2 8" xfId="1289" xr:uid="{00000000-0005-0000-0000-0000AF050000}"/>
    <cellStyle name="Normal 6 3 2 9" xfId="232" xr:uid="{00000000-0005-0000-0000-0000B0050000}"/>
    <cellStyle name="Normal 6 3 3" xfId="139" xr:uid="{00000000-0005-0000-0000-0000B1050000}"/>
    <cellStyle name="Normal 6 3 3 10" xfId="2128" xr:uid="{00000000-0005-0000-0000-0000B2050000}"/>
    <cellStyle name="Normal 6 3 3 11" xfId="2279" xr:uid="{00000000-0005-0000-0000-0000B3050000}"/>
    <cellStyle name="Normal 6 3 3 2" xfId="560" xr:uid="{00000000-0005-0000-0000-0000B4050000}"/>
    <cellStyle name="Normal 6 3 3 2 2" xfId="721" xr:uid="{00000000-0005-0000-0000-0000B5050000}"/>
    <cellStyle name="Normal 6 3 3 2 2 2" xfId="1187" xr:uid="{00000000-0005-0000-0000-0000B6050000}"/>
    <cellStyle name="Normal 6 3 3 2 2 2 2" xfId="1712" xr:uid="{00000000-0005-0000-0000-0000B7050000}"/>
    <cellStyle name="Normal 6 3 3 2 2 3" xfId="1711" xr:uid="{00000000-0005-0000-0000-0000B8050000}"/>
    <cellStyle name="Normal 6 3 3 2 3" xfId="874" xr:uid="{00000000-0005-0000-0000-0000B9050000}"/>
    <cellStyle name="Normal 6 3 3 2 3 2" xfId="1713" xr:uid="{00000000-0005-0000-0000-0000BA050000}"/>
    <cellStyle name="Normal 6 3 3 2 4" xfId="1710" xr:uid="{00000000-0005-0000-0000-0000BB050000}"/>
    <cellStyle name="Normal 6 3 3 2 5" xfId="2182" xr:uid="{00000000-0005-0000-0000-0000BC050000}"/>
    <cellStyle name="Normal 6 3 3 2 6" xfId="2326" xr:uid="{00000000-0005-0000-0000-0000BD050000}"/>
    <cellStyle name="Normal 6 3 3 3" xfId="623" xr:uid="{00000000-0005-0000-0000-0000BE050000}"/>
    <cellStyle name="Normal 6 3 3 3 2" xfId="764" xr:uid="{00000000-0005-0000-0000-0000BF050000}"/>
    <cellStyle name="Normal 6 3 3 3 2 2" xfId="1229" xr:uid="{00000000-0005-0000-0000-0000C0050000}"/>
    <cellStyle name="Normal 6 3 3 3 2 2 2" xfId="1716" xr:uid="{00000000-0005-0000-0000-0000C1050000}"/>
    <cellStyle name="Normal 6 3 3 3 2 3" xfId="1715" xr:uid="{00000000-0005-0000-0000-0000C2050000}"/>
    <cellStyle name="Normal 6 3 3 3 3" xfId="917" xr:uid="{00000000-0005-0000-0000-0000C3050000}"/>
    <cellStyle name="Normal 6 3 3 3 3 2" xfId="1717" xr:uid="{00000000-0005-0000-0000-0000C4050000}"/>
    <cellStyle name="Normal 6 3 3 3 4" xfId="1714" xr:uid="{00000000-0005-0000-0000-0000C5050000}"/>
    <cellStyle name="Normal 6 3 3 3 5" xfId="2224" xr:uid="{00000000-0005-0000-0000-0000C6050000}"/>
    <cellStyle name="Normal 6 3 3 3 6" xfId="2368" xr:uid="{00000000-0005-0000-0000-0000C7050000}"/>
    <cellStyle name="Normal 6 3 3 4" xfId="457" xr:uid="{00000000-0005-0000-0000-0000C8050000}"/>
    <cellStyle name="Normal 6 3 3 4 2" xfId="1027" xr:uid="{00000000-0005-0000-0000-0000C9050000}"/>
    <cellStyle name="Normal 6 3 3 4 2 2" xfId="1719" xr:uid="{00000000-0005-0000-0000-0000CA050000}"/>
    <cellStyle name="Normal 6 3 3 4 3" xfId="1718" xr:uid="{00000000-0005-0000-0000-0000CB050000}"/>
    <cellStyle name="Normal 6 3 3 5" xfId="674" xr:uid="{00000000-0005-0000-0000-0000CC050000}"/>
    <cellStyle name="Normal 6 3 3 5 2" xfId="1140" xr:uid="{00000000-0005-0000-0000-0000CD050000}"/>
    <cellStyle name="Normal 6 3 3 5 2 2" xfId="1721" xr:uid="{00000000-0005-0000-0000-0000CE050000}"/>
    <cellStyle name="Normal 6 3 3 5 3" xfId="1720" xr:uid="{00000000-0005-0000-0000-0000CF050000}"/>
    <cellStyle name="Normal 6 3 3 6" xfId="341" xr:uid="{00000000-0005-0000-0000-0000D0050000}"/>
    <cellStyle name="Normal 6 3 3 6 2" xfId="969" xr:uid="{00000000-0005-0000-0000-0000D1050000}"/>
    <cellStyle name="Normal 6 3 3 6 2 2" xfId="1723" xr:uid="{00000000-0005-0000-0000-0000D2050000}"/>
    <cellStyle name="Normal 6 3 3 6 3" xfId="1722" xr:uid="{00000000-0005-0000-0000-0000D3050000}"/>
    <cellStyle name="Normal 6 3 3 7" xfId="823" xr:uid="{00000000-0005-0000-0000-0000D4050000}"/>
    <cellStyle name="Normal 6 3 3 7 2" xfId="1724" xr:uid="{00000000-0005-0000-0000-0000D5050000}"/>
    <cellStyle name="Normal 6 3 3 8" xfId="1290" xr:uid="{00000000-0005-0000-0000-0000D6050000}"/>
    <cellStyle name="Normal 6 3 3 9" xfId="233" xr:uid="{00000000-0005-0000-0000-0000D7050000}"/>
    <cellStyle name="Normal 6 3 4" xfId="558" xr:uid="{00000000-0005-0000-0000-0000D8050000}"/>
    <cellStyle name="Normal 6 3 4 2" xfId="719" xr:uid="{00000000-0005-0000-0000-0000D9050000}"/>
    <cellStyle name="Normal 6 3 4 2 2" xfId="1185" xr:uid="{00000000-0005-0000-0000-0000DA050000}"/>
    <cellStyle name="Normal 6 3 4 2 2 2" xfId="1727" xr:uid="{00000000-0005-0000-0000-0000DB050000}"/>
    <cellStyle name="Normal 6 3 4 2 3" xfId="1726" xr:uid="{00000000-0005-0000-0000-0000DC050000}"/>
    <cellStyle name="Normal 6 3 4 3" xfId="872" xr:uid="{00000000-0005-0000-0000-0000DD050000}"/>
    <cellStyle name="Normal 6 3 4 3 2" xfId="1728" xr:uid="{00000000-0005-0000-0000-0000DE050000}"/>
    <cellStyle name="Normal 6 3 4 4" xfId="1725" xr:uid="{00000000-0005-0000-0000-0000DF050000}"/>
    <cellStyle name="Normal 6 3 4 5" xfId="2180" xr:uid="{00000000-0005-0000-0000-0000E0050000}"/>
    <cellStyle name="Normal 6 3 4 6" xfId="2324" xr:uid="{00000000-0005-0000-0000-0000E1050000}"/>
    <cellStyle name="Normal 6 3 5" xfId="621" xr:uid="{00000000-0005-0000-0000-0000E2050000}"/>
    <cellStyle name="Normal 6 3 5 2" xfId="762" xr:uid="{00000000-0005-0000-0000-0000E3050000}"/>
    <cellStyle name="Normal 6 3 5 2 2" xfId="1227" xr:uid="{00000000-0005-0000-0000-0000E4050000}"/>
    <cellStyle name="Normal 6 3 5 2 2 2" xfId="1731" xr:uid="{00000000-0005-0000-0000-0000E5050000}"/>
    <cellStyle name="Normal 6 3 5 2 3" xfId="1730" xr:uid="{00000000-0005-0000-0000-0000E6050000}"/>
    <cellStyle name="Normal 6 3 5 3" xfId="915" xr:uid="{00000000-0005-0000-0000-0000E7050000}"/>
    <cellStyle name="Normal 6 3 5 3 2" xfId="1732" xr:uid="{00000000-0005-0000-0000-0000E8050000}"/>
    <cellStyle name="Normal 6 3 5 4" xfId="1729" xr:uid="{00000000-0005-0000-0000-0000E9050000}"/>
    <cellStyle name="Normal 6 3 5 5" xfId="2222" xr:uid="{00000000-0005-0000-0000-0000EA050000}"/>
    <cellStyle name="Normal 6 3 5 6" xfId="2366" xr:uid="{00000000-0005-0000-0000-0000EB050000}"/>
    <cellStyle name="Normal 6 3 6" xfId="455" xr:uid="{00000000-0005-0000-0000-0000EC050000}"/>
    <cellStyle name="Normal 6 3 6 2" xfId="1025" xr:uid="{00000000-0005-0000-0000-0000ED050000}"/>
    <cellStyle name="Normal 6 3 6 2 2" xfId="1734" xr:uid="{00000000-0005-0000-0000-0000EE050000}"/>
    <cellStyle name="Normal 6 3 6 3" xfId="1733" xr:uid="{00000000-0005-0000-0000-0000EF050000}"/>
    <cellStyle name="Normal 6 3 7" xfId="672" xr:uid="{00000000-0005-0000-0000-0000F0050000}"/>
    <cellStyle name="Normal 6 3 7 2" xfId="1138" xr:uid="{00000000-0005-0000-0000-0000F1050000}"/>
    <cellStyle name="Normal 6 3 7 2 2" xfId="1736" xr:uid="{00000000-0005-0000-0000-0000F2050000}"/>
    <cellStyle name="Normal 6 3 7 3" xfId="1735" xr:uid="{00000000-0005-0000-0000-0000F3050000}"/>
    <cellStyle name="Normal 6 3 8" xfId="339" xr:uid="{00000000-0005-0000-0000-0000F4050000}"/>
    <cellStyle name="Normal 6 3 8 2" xfId="967" xr:uid="{00000000-0005-0000-0000-0000F5050000}"/>
    <cellStyle name="Normal 6 3 8 2 2" xfId="1738" xr:uid="{00000000-0005-0000-0000-0000F6050000}"/>
    <cellStyle name="Normal 6 3 8 3" xfId="1737" xr:uid="{00000000-0005-0000-0000-0000F7050000}"/>
    <cellStyle name="Normal 6 3 9" xfId="821" xr:uid="{00000000-0005-0000-0000-0000F8050000}"/>
    <cellStyle name="Normal 6 3 9 2" xfId="1739" xr:uid="{00000000-0005-0000-0000-0000F9050000}"/>
    <cellStyle name="Normal 6 4" xfId="99" xr:uid="{00000000-0005-0000-0000-0000FA050000}"/>
    <cellStyle name="Normal 6 4 10" xfId="2129" xr:uid="{00000000-0005-0000-0000-0000FB050000}"/>
    <cellStyle name="Normal 6 4 11" xfId="2280" xr:uid="{00000000-0005-0000-0000-0000FC050000}"/>
    <cellStyle name="Normal 6 4 2" xfId="561" xr:uid="{00000000-0005-0000-0000-0000FD050000}"/>
    <cellStyle name="Normal 6 4 2 2" xfId="722" xr:uid="{00000000-0005-0000-0000-0000FE050000}"/>
    <cellStyle name="Normal 6 4 2 2 2" xfId="1188" xr:uid="{00000000-0005-0000-0000-0000FF050000}"/>
    <cellStyle name="Normal 6 4 2 2 2 2" xfId="1742" xr:uid="{00000000-0005-0000-0000-000000060000}"/>
    <cellStyle name="Normal 6 4 2 2 3" xfId="1741" xr:uid="{00000000-0005-0000-0000-000001060000}"/>
    <cellStyle name="Normal 6 4 2 3" xfId="875" xr:uid="{00000000-0005-0000-0000-000002060000}"/>
    <cellStyle name="Normal 6 4 2 3 2" xfId="1743" xr:uid="{00000000-0005-0000-0000-000003060000}"/>
    <cellStyle name="Normal 6 4 2 4" xfId="1740" xr:uid="{00000000-0005-0000-0000-000004060000}"/>
    <cellStyle name="Normal 6 4 2 5" xfId="2183" xr:uid="{00000000-0005-0000-0000-000005060000}"/>
    <cellStyle name="Normal 6 4 2 6" xfId="2327" xr:uid="{00000000-0005-0000-0000-000006060000}"/>
    <cellStyle name="Normal 6 4 3" xfId="624" xr:uid="{00000000-0005-0000-0000-000007060000}"/>
    <cellStyle name="Normal 6 4 3 2" xfId="765" xr:uid="{00000000-0005-0000-0000-000008060000}"/>
    <cellStyle name="Normal 6 4 3 2 2" xfId="1230" xr:uid="{00000000-0005-0000-0000-000009060000}"/>
    <cellStyle name="Normal 6 4 3 2 2 2" xfId="1746" xr:uid="{00000000-0005-0000-0000-00000A060000}"/>
    <cellStyle name="Normal 6 4 3 2 3" xfId="1745" xr:uid="{00000000-0005-0000-0000-00000B060000}"/>
    <cellStyle name="Normal 6 4 3 3" xfId="918" xr:uid="{00000000-0005-0000-0000-00000C060000}"/>
    <cellStyle name="Normal 6 4 3 3 2" xfId="1747" xr:uid="{00000000-0005-0000-0000-00000D060000}"/>
    <cellStyle name="Normal 6 4 3 4" xfId="1744" xr:uid="{00000000-0005-0000-0000-00000E060000}"/>
    <cellStyle name="Normal 6 4 3 5" xfId="2225" xr:uid="{00000000-0005-0000-0000-00000F060000}"/>
    <cellStyle name="Normal 6 4 3 6" xfId="2369" xr:uid="{00000000-0005-0000-0000-000010060000}"/>
    <cellStyle name="Normal 6 4 4" xfId="458" xr:uid="{00000000-0005-0000-0000-000011060000}"/>
    <cellStyle name="Normal 6 4 4 2" xfId="1028" xr:uid="{00000000-0005-0000-0000-000012060000}"/>
    <cellStyle name="Normal 6 4 4 2 2" xfId="1749" xr:uid="{00000000-0005-0000-0000-000013060000}"/>
    <cellStyle name="Normal 6 4 4 3" xfId="1748" xr:uid="{00000000-0005-0000-0000-000014060000}"/>
    <cellStyle name="Normal 6 4 5" xfId="675" xr:uid="{00000000-0005-0000-0000-000015060000}"/>
    <cellStyle name="Normal 6 4 5 2" xfId="1141" xr:uid="{00000000-0005-0000-0000-000016060000}"/>
    <cellStyle name="Normal 6 4 5 2 2" xfId="1751" xr:uid="{00000000-0005-0000-0000-000017060000}"/>
    <cellStyle name="Normal 6 4 5 3" xfId="1750" xr:uid="{00000000-0005-0000-0000-000018060000}"/>
    <cellStyle name="Normal 6 4 6" xfId="342" xr:uid="{00000000-0005-0000-0000-000019060000}"/>
    <cellStyle name="Normal 6 4 6 2" xfId="970" xr:uid="{00000000-0005-0000-0000-00001A060000}"/>
    <cellStyle name="Normal 6 4 6 2 2" xfId="1753" xr:uid="{00000000-0005-0000-0000-00001B060000}"/>
    <cellStyle name="Normal 6 4 6 3" xfId="1752" xr:uid="{00000000-0005-0000-0000-00001C060000}"/>
    <cellStyle name="Normal 6 4 7" xfId="824" xr:uid="{00000000-0005-0000-0000-00001D060000}"/>
    <cellStyle name="Normal 6 4 7 2" xfId="1754" xr:uid="{00000000-0005-0000-0000-00001E060000}"/>
    <cellStyle name="Normal 6 4 8" xfId="1291" xr:uid="{00000000-0005-0000-0000-00001F060000}"/>
    <cellStyle name="Normal 6 4 9" xfId="234" xr:uid="{00000000-0005-0000-0000-000020060000}"/>
    <cellStyle name="Normal 6 5" xfId="136" xr:uid="{00000000-0005-0000-0000-000021060000}"/>
    <cellStyle name="Normal 6 5 10" xfId="2130" xr:uid="{00000000-0005-0000-0000-000022060000}"/>
    <cellStyle name="Normal 6 5 11" xfId="2281" xr:uid="{00000000-0005-0000-0000-000023060000}"/>
    <cellStyle name="Normal 6 5 2" xfId="562" xr:uid="{00000000-0005-0000-0000-000024060000}"/>
    <cellStyle name="Normal 6 5 2 2" xfId="723" xr:uid="{00000000-0005-0000-0000-000025060000}"/>
    <cellStyle name="Normal 6 5 2 2 2" xfId="1189" xr:uid="{00000000-0005-0000-0000-000026060000}"/>
    <cellStyle name="Normal 6 5 2 2 2 2" xfId="1757" xr:uid="{00000000-0005-0000-0000-000027060000}"/>
    <cellStyle name="Normal 6 5 2 2 3" xfId="1756" xr:uid="{00000000-0005-0000-0000-000028060000}"/>
    <cellStyle name="Normal 6 5 2 3" xfId="876" xr:uid="{00000000-0005-0000-0000-000029060000}"/>
    <cellStyle name="Normal 6 5 2 3 2" xfId="1758" xr:uid="{00000000-0005-0000-0000-00002A060000}"/>
    <cellStyle name="Normal 6 5 2 4" xfId="1755" xr:uid="{00000000-0005-0000-0000-00002B060000}"/>
    <cellStyle name="Normal 6 5 2 5" xfId="2184" xr:uid="{00000000-0005-0000-0000-00002C060000}"/>
    <cellStyle name="Normal 6 5 2 6" xfId="2328" xr:uid="{00000000-0005-0000-0000-00002D060000}"/>
    <cellStyle name="Normal 6 5 3" xfId="625" xr:uid="{00000000-0005-0000-0000-00002E060000}"/>
    <cellStyle name="Normal 6 5 3 2" xfId="766" xr:uid="{00000000-0005-0000-0000-00002F060000}"/>
    <cellStyle name="Normal 6 5 3 2 2" xfId="1231" xr:uid="{00000000-0005-0000-0000-000030060000}"/>
    <cellStyle name="Normal 6 5 3 2 2 2" xfId="1761" xr:uid="{00000000-0005-0000-0000-000031060000}"/>
    <cellStyle name="Normal 6 5 3 2 3" xfId="1760" xr:uid="{00000000-0005-0000-0000-000032060000}"/>
    <cellStyle name="Normal 6 5 3 3" xfId="919" xr:uid="{00000000-0005-0000-0000-000033060000}"/>
    <cellStyle name="Normal 6 5 3 3 2" xfId="1762" xr:uid="{00000000-0005-0000-0000-000034060000}"/>
    <cellStyle name="Normal 6 5 3 4" xfId="1759" xr:uid="{00000000-0005-0000-0000-000035060000}"/>
    <cellStyle name="Normal 6 5 3 5" xfId="2226" xr:uid="{00000000-0005-0000-0000-000036060000}"/>
    <cellStyle name="Normal 6 5 3 6" xfId="2370" xr:uid="{00000000-0005-0000-0000-000037060000}"/>
    <cellStyle name="Normal 6 5 4" xfId="459" xr:uid="{00000000-0005-0000-0000-000038060000}"/>
    <cellStyle name="Normal 6 5 4 2" xfId="1029" xr:uid="{00000000-0005-0000-0000-000039060000}"/>
    <cellStyle name="Normal 6 5 4 2 2" xfId="1764" xr:uid="{00000000-0005-0000-0000-00003A060000}"/>
    <cellStyle name="Normal 6 5 4 3" xfId="1763" xr:uid="{00000000-0005-0000-0000-00003B060000}"/>
    <cellStyle name="Normal 6 5 5" xfId="676" xr:uid="{00000000-0005-0000-0000-00003C060000}"/>
    <cellStyle name="Normal 6 5 5 2" xfId="1142" xr:uid="{00000000-0005-0000-0000-00003D060000}"/>
    <cellStyle name="Normal 6 5 5 2 2" xfId="1766" xr:uid="{00000000-0005-0000-0000-00003E060000}"/>
    <cellStyle name="Normal 6 5 5 3" xfId="1765" xr:uid="{00000000-0005-0000-0000-00003F060000}"/>
    <cellStyle name="Normal 6 5 6" xfId="343" xr:uid="{00000000-0005-0000-0000-000040060000}"/>
    <cellStyle name="Normal 6 5 6 2" xfId="971" xr:uid="{00000000-0005-0000-0000-000041060000}"/>
    <cellStyle name="Normal 6 5 6 2 2" xfId="1768" xr:uid="{00000000-0005-0000-0000-000042060000}"/>
    <cellStyle name="Normal 6 5 6 3" xfId="1767" xr:uid="{00000000-0005-0000-0000-000043060000}"/>
    <cellStyle name="Normal 6 5 7" xfId="825" xr:uid="{00000000-0005-0000-0000-000044060000}"/>
    <cellStyle name="Normal 6 5 7 2" xfId="1769" xr:uid="{00000000-0005-0000-0000-000045060000}"/>
    <cellStyle name="Normal 6 5 8" xfId="1292" xr:uid="{00000000-0005-0000-0000-000046060000}"/>
    <cellStyle name="Normal 6 5 9" xfId="235" xr:uid="{00000000-0005-0000-0000-000047060000}"/>
    <cellStyle name="Normal 6 6" xfId="551" xr:uid="{00000000-0005-0000-0000-000048060000}"/>
    <cellStyle name="Normal 6 6 2" xfId="712" xr:uid="{00000000-0005-0000-0000-000049060000}"/>
    <cellStyle name="Normal 6 6 2 2" xfId="1178" xr:uid="{00000000-0005-0000-0000-00004A060000}"/>
    <cellStyle name="Normal 6 6 2 2 2" xfId="1772" xr:uid="{00000000-0005-0000-0000-00004B060000}"/>
    <cellStyle name="Normal 6 6 2 3" xfId="1771" xr:uid="{00000000-0005-0000-0000-00004C060000}"/>
    <cellStyle name="Normal 6 6 3" xfId="865" xr:uid="{00000000-0005-0000-0000-00004D060000}"/>
    <cellStyle name="Normal 6 6 3 2" xfId="1773" xr:uid="{00000000-0005-0000-0000-00004E060000}"/>
    <cellStyle name="Normal 6 6 4" xfId="1770" xr:uid="{00000000-0005-0000-0000-00004F060000}"/>
    <cellStyle name="Normal 6 6 5" xfId="2173" xr:uid="{00000000-0005-0000-0000-000050060000}"/>
    <cellStyle name="Normal 6 6 6" xfId="2317" xr:uid="{00000000-0005-0000-0000-000051060000}"/>
    <cellStyle name="Normal 6 7" xfId="596" xr:uid="{00000000-0005-0000-0000-000052060000}"/>
    <cellStyle name="Normal 6 7 2" xfId="738" xr:uid="{00000000-0005-0000-0000-000053060000}"/>
    <cellStyle name="Normal 6 7 2 2" xfId="1203" xr:uid="{00000000-0005-0000-0000-000054060000}"/>
    <cellStyle name="Normal 6 7 2 2 2" xfId="1776" xr:uid="{00000000-0005-0000-0000-000055060000}"/>
    <cellStyle name="Normal 6 7 2 3" xfId="1775" xr:uid="{00000000-0005-0000-0000-000056060000}"/>
    <cellStyle name="Normal 6 7 3" xfId="891" xr:uid="{00000000-0005-0000-0000-000057060000}"/>
    <cellStyle name="Normal 6 7 3 2" xfId="1777" xr:uid="{00000000-0005-0000-0000-000058060000}"/>
    <cellStyle name="Normal 6 7 4" xfId="1774" xr:uid="{00000000-0005-0000-0000-000059060000}"/>
    <cellStyle name="Normal 6 7 5" xfId="2198" xr:uid="{00000000-0005-0000-0000-00005A060000}"/>
    <cellStyle name="Normal 6 7 6" xfId="2342" xr:uid="{00000000-0005-0000-0000-00005B060000}"/>
    <cellStyle name="Normal 6 8" xfId="377" xr:uid="{00000000-0005-0000-0000-00005C060000}"/>
    <cellStyle name="Normal 6 8 2" xfId="1000" xr:uid="{00000000-0005-0000-0000-00005D060000}"/>
    <cellStyle name="Normal 6 8 2 2" xfId="1779" xr:uid="{00000000-0005-0000-0000-00005E060000}"/>
    <cellStyle name="Normal 6 8 3" xfId="1778" xr:uid="{00000000-0005-0000-0000-00005F060000}"/>
    <cellStyle name="Normal 6 9" xfId="647" xr:uid="{00000000-0005-0000-0000-000060060000}"/>
    <cellStyle name="Normal 6 9 2" xfId="1113" xr:uid="{00000000-0005-0000-0000-000061060000}"/>
    <cellStyle name="Normal 6 9 2 2" xfId="1781" xr:uid="{00000000-0005-0000-0000-000062060000}"/>
    <cellStyle name="Normal 6 9 3" xfId="1780" xr:uid="{00000000-0005-0000-0000-000063060000}"/>
    <cellStyle name="Normal 60" xfId="170" xr:uid="{00000000-0005-0000-0000-000064060000}"/>
    <cellStyle name="Normal 60 2" xfId="563" xr:uid="{00000000-0005-0000-0000-000065060000}"/>
    <cellStyle name="Normal 60 2 2" xfId="1092" xr:uid="{00000000-0005-0000-0000-000066060000}"/>
    <cellStyle name="Normal 60 3" xfId="422" xr:uid="{00000000-0005-0000-0000-000067060000}"/>
    <cellStyle name="Normal 60 4" xfId="306" xr:uid="{00000000-0005-0000-0000-000068060000}"/>
    <cellStyle name="Normal 60 5" xfId="203" xr:uid="{00000000-0005-0000-0000-000069060000}"/>
    <cellStyle name="Normal 61" xfId="171" xr:uid="{00000000-0005-0000-0000-00006A060000}"/>
    <cellStyle name="Normal 61 2" xfId="564" xr:uid="{00000000-0005-0000-0000-00006B060000}"/>
    <cellStyle name="Normal 61 2 2" xfId="1093" xr:uid="{00000000-0005-0000-0000-00006C060000}"/>
    <cellStyle name="Normal 61 3" xfId="423" xr:uid="{00000000-0005-0000-0000-00006D060000}"/>
    <cellStyle name="Normal 61 4" xfId="307" xr:uid="{00000000-0005-0000-0000-00006E060000}"/>
    <cellStyle name="Normal 61 5" xfId="204" xr:uid="{00000000-0005-0000-0000-00006F060000}"/>
    <cellStyle name="Normal 62" xfId="172" xr:uid="{00000000-0005-0000-0000-000070060000}"/>
    <cellStyle name="Normal 62 2" xfId="565" xr:uid="{00000000-0005-0000-0000-000071060000}"/>
    <cellStyle name="Normal 62 2 2" xfId="1094" xr:uid="{00000000-0005-0000-0000-000072060000}"/>
    <cellStyle name="Normal 62 3" xfId="424" xr:uid="{00000000-0005-0000-0000-000073060000}"/>
    <cellStyle name="Normal 62 4" xfId="308" xr:uid="{00000000-0005-0000-0000-000074060000}"/>
    <cellStyle name="Normal 62 5" xfId="205" xr:uid="{00000000-0005-0000-0000-000075060000}"/>
    <cellStyle name="Normal 63" xfId="173" xr:uid="{00000000-0005-0000-0000-000076060000}"/>
    <cellStyle name="Normal 63 2" xfId="566" xr:uid="{00000000-0005-0000-0000-000077060000}"/>
    <cellStyle name="Normal 63 2 2" xfId="1095" xr:uid="{00000000-0005-0000-0000-000078060000}"/>
    <cellStyle name="Normal 63 3" xfId="426" xr:uid="{00000000-0005-0000-0000-000079060000}"/>
    <cellStyle name="Normal 63 4" xfId="310" xr:uid="{00000000-0005-0000-0000-00007A060000}"/>
    <cellStyle name="Normal 63 5" xfId="206" xr:uid="{00000000-0005-0000-0000-00007B060000}"/>
    <cellStyle name="Normal 64" xfId="174" xr:uid="{00000000-0005-0000-0000-00007C060000}"/>
    <cellStyle name="Normal 64 10" xfId="2295" xr:uid="{00000000-0005-0000-0000-00007D060000}"/>
    <cellStyle name="Normal 64 2" xfId="253" xr:uid="{00000000-0005-0000-0000-00007E060000}"/>
    <cellStyle name="Normal 64 2 2" xfId="993" xr:uid="{00000000-0005-0000-0000-00007F060000}"/>
    <cellStyle name="Normal 64 3" xfId="483" xr:uid="{00000000-0005-0000-0000-000080060000}"/>
    <cellStyle name="Normal 64 3 2" xfId="1043" xr:uid="{00000000-0005-0000-0000-000081060000}"/>
    <cellStyle name="Normal 64 3 2 2" xfId="1783" xr:uid="{00000000-0005-0000-0000-000082060000}"/>
    <cellStyle name="Normal 64 3 3" xfId="1782" xr:uid="{00000000-0005-0000-0000-000083060000}"/>
    <cellStyle name="Normal 64 4" xfId="690" xr:uid="{00000000-0005-0000-0000-000084060000}"/>
    <cellStyle name="Normal 64 4 2" xfId="1156" xr:uid="{00000000-0005-0000-0000-000085060000}"/>
    <cellStyle name="Normal 64 4 2 2" xfId="1785" xr:uid="{00000000-0005-0000-0000-000086060000}"/>
    <cellStyle name="Normal 64 4 3" xfId="1784" xr:uid="{00000000-0005-0000-0000-000087060000}"/>
    <cellStyle name="Normal 64 5" xfId="367" xr:uid="{00000000-0005-0000-0000-000088060000}"/>
    <cellStyle name="Normal 64 5 2" xfId="992" xr:uid="{00000000-0005-0000-0000-000089060000}"/>
    <cellStyle name="Normal 64 5 2 2" xfId="1787" xr:uid="{00000000-0005-0000-0000-00008A060000}"/>
    <cellStyle name="Normal 64 5 3" xfId="1786" xr:uid="{00000000-0005-0000-0000-00008B060000}"/>
    <cellStyle name="Normal 64 6" xfId="841" xr:uid="{00000000-0005-0000-0000-00008C060000}"/>
    <cellStyle name="Normal 64 6 2" xfId="1788" xr:uid="{00000000-0005-0000-0000-00008D060000}"/>
    <cellStyle name="Normal 64 7" xfId="1306" xr:uid="{00000000-0005-0000-0000-00008E060000}"/>
    <cellStyle name="Normal 64 8" xfId="252" xr:uid="{00000000-0005-0000-0000-00008F060000}"/>
    <cellStyle name="Normal 64 9" xfId="2147" xr:uid="{00000000-0005-0000-0000-000090060000}"/>
    <cellStyle name="Normal 65" xfId="254" xr:uid="{00000000-0005-0000-0000-000091060000}"/>
    <cellStyle name="Normal 65 2" xfId="641" xr:uid="{00000000-0005-0000-0000-000092060000}"/>
    <cellStyle name="Normal 65 2 2" xfId="782" xr:uid="{00000000-0005-0000-0000-000093060000}"/>
    <cellStyle name="Normal 65 2 2 2" xfId="1247" xr:uid="{00000000-0005-0000-0000-000094060000}"/>
    <cellStyle name="Normal 65 2 2 2 2" xfId="1791" xr:uid="{00000000-0005-0000-0000-000095060000}"/>
    <cellStyle name="Normal 65 2 2 3" xfId="1790" xr:uid="{00000000-0005-0000-0000-000096060000}"/>
    <cellStyle name="Normal 65 2 3" xfId="935" xr:uid="{00000000-0005-0000-0000-000097060000}"/>
    <cellStyle name="Normal 65 2 3 2" xfId="1792" xr:uid="{00000000-0005-0000-0000-000098060000}"/>
    <cellStyle name="Normal 65 2 4" xfId="1789" xr:uid="{00000000-0005-0000-0000-000099060000}"/>
    <cellStyle name="Normal 65 2 5" xfId="2242" xr:uid="{00000000-0005-0000-0000-00009A060000}"/>
    <cellStyle name="Normal 65 2 6" xfId="2386" xr:uid="{00000000-0005-0000-0000-00009B060000}"/>
    <cellStyle name="Normal 65 3" xfId="994" xr:uid="{00000000-0005-0000-0000-00009C060000}"/>
    <cellStyle name="Normal 66" xfId="368" xr:uid="{00000000-0005-0000-0000-00009D060000}"/>
    <cellStyle name="Normal 66 2" xfId="593" xr:uid="{00000000-0005-0000-0000-00009E060000}"/>
    <cellStyle name="Normal 66 2 2" xfId="2244" xr:uid="{00000000-0005-0000-0000-00009F060000}"/>
    <cellStyle name="Normal 66 3" xfId="485" xr:uid="{00000000-0005-0000-0000-0000A0060000}"/>
    <cellStyle name="Normal 66 3 2" xfId="1045" xr:uid="{00000000-0005-0000-0000-0000A1060000}"/>
    <cellStyle name="Normal 66 3 2 2" xfId="1794" xr:uid="{00000000-0005-0000-0000-0000A2060000}"/>
    <cellStyle name="Normal 66 3 3" xfId="1793" xr:uid="{00000000-0005-0000-0000-0000A3060000}"/>
    <cellStyle name="Normal 66 4" xfId="692" xr:uid="{00000000-0005-0000-0000-0000A4060000}"/>
    <cellStyle name="Normal 66 4 2" xfId="1158" xr:uid="{00000000-0005-0000-0000-0000A5060000}"/>
    <cellStyle name="Normal 66 4 2 2" xfId="1796" xr:uid="{00000000-0005-0000-0000-0000A6060000}"/>
    <cellStyle name="Normal 66 4 3" xfId="1795" xr:uid="{00000000-0005-0000-0000-0000A7060000}"/>
    <cellStyle name="Normal 66 5" xfId="843" xr:uid="{00000000-0005-0000-0000-0000A8060000}"/>
    <cellStyle name="Normal 66 5 2" xfId="1797" xr:uid="{00000000-0005-0000-0000-0000A9060000}"/>
    <cellStyle name="Normal 66 6" xfId="2149" xr:uid="{00000000-0005-0000-0000-0000AA060000}"/>
    <cellStyle name="Normal 66 7" xfId="2297" xr:uid="{00000000-0005-0000-0000-0000AB060000}"/>
    <cellStyle name="Normal 67" xfId="486" xr:uid="{00000000-0005-0000-0000-0000AC060000}"/>
    <cellStyle name="Normal 67 2" xfId="693" xr:uid="{00000000-0005-0000-0000-0000AD060000}"/>
    <cellStyle name="Normal 67 2 2" xfId="1159" xr:uid="{00000000-0005-0000-0000-0000AE060000}"/>
    <cellStyle name="Normal 67 2 2 2" xfId="1800" xr:uid="{00000000-0005-0000-0000-0000AF060000}"/>
    <cellStyle name="Normal 67 2 3" xfId="1799" xr:uid="{00000000-0005-0000-0000-0000B0060000}"/>
    <cellStyle name="Normal 67 3" xfId="844" xr:uid="{00000000-0005-0000-0000-0000B1060000}"/>
    <cellStyle name="Normal 67 3 2" xfId="1801" xr:uid="{00000000-0005-0000-0000-0000B2060000}"/>
    <cellStyle name="Normal 67 4" xfId="1798" xr:uid="{00000000-0005-0000-0000-0000B3060000}"/>
    <cellStyle name="Normal 67 5" xfId="2150" xr:uid="{00000000-0005-0000-0000-0000B4060000}"/>
    <cellStyle name="Normal 67 6" xfId="2246" xr:uid="{00000000-0005-0000-0000-0000B5060000}"/>
    <cellStyle name="Normal 67 7" xfId="2298" xr:uid="{00000000-0005-0000-0000-0000B6060000}"/>
    <cellStyle name="Normal 68" xfId="608" xr:uid="{00000000-0005-0000-0000-0000B7060000}"/>
    <cellStyle name="Normal 68 2" xfId="2134" xr:uid="{00000000-0005-0000-0000-0000B8060000}"/>
    <cellStyle name="Normal 69" xfId="375" xr:uid="{00000000-0005-0000-0000-0000B9060000}"/>
    <cellStyle name="Normal 69 2" xfId="2162" xr:uid="{00000000-0005-0000-0000-0000BA060000}"/>
    <cellStyle name="Normal 7" xfId="25" xr:uid="{00000000-0005-0000-0000-0000BB060000}"/>
    <cellStyle name="Normal 7 2" xfId="39" xr:uid="{00000000-0005-0000-0000-0000BC060000}"/>
    <cellStyle name="Normal 7 2 2" xfId="568" xr:uid="{00000000-0005-0000-0000-0000BD060000}"/>
    <cellStyle name="Normal 7 2 2 2" xfId="1097" xr:uid="{00000000-0005-0000-0000-0000BE060000}"/>
    <cellStyle name="Normal 7 2 3" xfId="460" xr:uid="{00000000-0005-0000-0000-0000BF060000}"/>
    <cellStyle name="Normal 7 2 4" xfId="344" xr:uid="{00000000-0005-0000-0000-0000C0060000}"/>
    <cellStyle name="Normal 7 3" xfId="567" xr:uid="{00000000-0005-0000-0000-0000C1060000}"/>
    <cellStyle name="Normal 7 3 2" xfId="1096" xr:uid="{00000000-0005-0000-0000-0000C2060000}"/>
    <cellStyle name="Normal 7 4" xfId="378" xr:uid="{00000000-0005-0000-0000-0000C3060000}"/>
    <cellStyle name="Normal 7 5" xfId="262" xr:uid="{00000000-0005-0000-0000-0000C4060000}"/>
    <cellStyle name="Normal 70" xfId="479" xr:uid="{00000000-0005-0000-0000-0000C5060000}"/>
    <cellStyle name="Normal 71" xfId="642" xr:uid="{00000000-0005-0000-0000-0000C6060000}"/>
    <cellStyle name="Normal 72" xfId="643" xr:uid="{00000000-0005-0000-0000-0000C7060000}"/>
    <cellStyle name="Normal 73" xfId="376" xr:uid="{00000000-0005-0000-0000-0000C8060000}"/>
    <cellStyle name="Normal 74" xfId="645" xr:uid="{00000000-0005-0000-0000-0000C9060000}"/>
    <cellStyle name="Normal 75" xfId="644" xr:uid="{00000000-0005-0000-0000-0000CA060000}"/>
    <cellStyle name="Normal 76" xfId="646" xr:uid="{00000000-0005-0000-0000-0000CB060000}"/>
    <cellStyle name="Normal 77" xfId="726" xr:uid="{00000000-0005-0000-0000-0000CC060000}"/>
    <cellStyle name="Normal 78" xfId="783" xr:uid="{00000000-0005-0000-0000-0000CD060000}"/>
    <cellStyle name="Normal 79" xfId="784" xr:uid="{00000000-0005-0000-0000-0000CE060000}"/>
    <cellStyle name="Normal 8" xfId="40" xr:uid="{00000000-0005-0000-0000-0000CF060000}"/>
    <cellStyle name="Normal 8 2" xfId="57" xr:uid="{00000000-0005-0000-0000-0000D0060000}"/>
    <cellStyle name="Normal 8 2 2" xfId="570" xr:uid="{00000000-0005-0000-0000-0000D1060000}"/>
    <cellStyle name="Normal 8 2 2 2" xfId="1099" xr:uid="{00000000-0005-0000-0000-0000D2060000}"/>
    <cellStyle name="Normal 8 2 3" xfId="462" xr:uid="{00000000-0005-0000-0000-0000D3060000}"/>
    <cellStyle name="Normal 8 2 4" xfId="346" xr:uid="{00000000-0005-0000-0000-0000D4060000}"/>
    <cellStyle name="Normal 8 3" xfId="569" xr:uid="{00000000-0005-0000-0000-0000D5060000}"/>
    <cellStyle name="Normal 8 3 2" xfId="1098" xr:uid="{00000000-0005-0000-0000-0000D6060000}"/>
    <cellStyle name="Normal 8 4" xfId="461" xr:uid="{00000000-0005-0000-0000-0000D7060000}"/>
    <cellStyle name="Normal 8 5" xfId="345" xr:uid="{00000000-0005-0000-0000-0000D8060000}"/>
    <cellStyle name="Normal 80" xfId="260" xr:uid="{00000000-0005-0000-0000-0000D9060000}"/>
    <cellStyle name="Normal 81" xfId="363" xr:uid="{00000000-0005-0000-0000-0000DA060000}"/>
    <cellStyle name="Normal 82" xfId="791" xr:uid="{00000000-0005-0000-0000-0000DB060000}"/>
    <cellStyle name="Normal 83" xfId="792" xr:uid="{00000000-0005-0000-0000-0000DC060000}"/>
    <cellStyle name="Normal 84" xfId="790" xr:uid="{00000000-0005-0000-0000-0000DD060000}"/>
    <cellStyle name="Normal 85" xfId="789" xr:uid="{00000000-0005-0000-0000-0000DE060000}"/>
    <cellStyle name="Normal 86" xfId="788" xr:uid="{00000000-0005-0000-0000-0000DF060000}"/>
    <cellStyle name="Normal 87" xfId="793" xr:uid="{00000000-0005-0000-0000-0000E0060000}"/>
    <cellStyle name="Normal 88" xfId="1255" xr:uid="{00000000-0005-0000-0000-0000E1060000}"/>
    <cellStyle name="Normal 89" xfId="1256" xr:uid="{00000000-0005-0000-0000-0000E2060000}"/>
    <cellStyle name="Normal 9" xfId="47" xr:uid="{00000000-0005-0000-0000-0000E3060000}"/>
    <cellStyle name="Normal 9 2" xfId="571" xr:uid="{00000000-0005-0000-0000-0000E4060000}"/>
    <cellStyle name="Normal 9 2 2" xfId="1100" xr:uid="{00000000-0005-0000-0000-0000E5060000}"/>
    <cellStyle name="Normal 9 3" xfId="379" xr:uid="{00000000-0005-0000-0000-0000E6060000}"/>
    <cellStyle name="Normal 9 4" xfId="263" xr:uid="{00000000-0005-0000-0000-0000E7060000}"/>
    <cellStyle name="Normal 90" xfId="1254" xr:uid="{00000000-0005-0000-0000-0000E8060000}"/>
    <cellStyle name="Normal 91" xfId="972" xr:uid="{00000000-0005-0000-0000-0000E9060000}"/>
    <cellStyle name="Normal 92" xfId="1253" xr:uid="{00000000-0005-0000-0000-0000EA060000}"/>
    <cellStyle name="Normal 93" xfId="1251" xr:uid="{00000000-0005-0000-0000-0000EB060000}"/>
    <cellStyle name="Normal 94" xfId="948" xr:uid="{00000000-0005-0000-0000-0000EC060000}"/>
    <cellStyle name="Normal 95" xfId="1260" xr:uid="{00000000-0005-0000-0000-0000ED060000}"/>
    <cellStyle name="Normal 96" xfId="1252" xr:uid="{00000000-0005-0000-0000-0000EE060000}"/>
    <cellStyle name="Normal 97" xfId="1258" xr:uid="{00000000-0005-0000-0000-0000EF060000}"/>
    <cellStyle name="Normal 98" xfId="1257" xr:uid="{00000000-0005-0000-0000-0000F0060000}"/>
    <cellStyle name="Normal 99" xfId="1261" xr:uid="{00000000-0005-0000-0000-0000F1060000}"/>
    <cellStyle name="Normal1" xfId="83" xr:uid="{00000000-0005-0000-0000-0000F2060000}"/>
    <cellStyle name="Normal2" xfId="84" xr:uid="{00000000-0005-0000-0000-0000F3060000}"/>
    <cellStyle name="Normal3" xfId="85" xr:uid="{00000000-0005-0000-0000-0000F4060000}"/>
    <cellStyle name="Nota 2" xfId="2090" xr:uid="{00000000-0005-0000-0000-0000F5060000}"/>
    <cellStyle name="Percent [2]" xfId="86" xr:uid="{00000000-0005-0000-0000-0000F6060000}"/>
    <cellStyle name="Percent [2] 2" xfId="572" xr:uid="{00000000-0005-0000-0000-0000F7060000}"/>
    <cellStyle name="Percent [2] 2 2" xfId="1101" xr:uid="{00000000-0005-0000-0000-0000F8060000}"/>
    <cellStyle name="Percent [2] 3" xfId="463" xr:uid="{00000000-0005-0000-0000-0000F9060000}"/>
    <cellStyle name="Percent [2] 4" xfId="347" xr:uid="{00000000-0005-0000-0000-0000FA060000}"/>
    <cellStyle name="Percent_Sheet1" xfId="87" xr:uid="{00000000-0005-0000-0000-0000FB060000}"/>
    <cellStyle name="Percentual" xfId="88" xr:uid="{00000000-0005-0000-0000-0000FC060000}"/>
    <cellStyle name="Ponto" xfId="89" xr:uid="{00000000-0005-0000-0000-0000FD060000}"/>
    <cellStyle name="Porcentagem" xfId="48" builtinId="5"/>
    <cellStyle name="Porcentagem 2" xfId="11" xr:uid="{00000000-0005-0000-0000-0000FF060000}"/>
    <cellStyle name="Porcentagem 2 2" xfId="249" xr:uid="{00000000-0005-0000-0000-000000070000}"/>
    <cellStyle name="Porcentagem 2 2 2" xfId="989" xr:uid="{00000000-0005-0000-0000-000001070000}"/>
    <cellStyle name="Porcentagem 2 3" xfId="938" xr:uid="{00000000-0005-0000-0000-000002070000}"/>
    <cellStyle name="Porcentagem 3" xfId="33" xr:uid="{00000000-0005-0000-0000-000003070000}"/>
    <cellStyle name="Porcentagem 3 2" xfId="43" xr:uid="{00000000-0005-0000-0000-000004070000}"/>
    <cellStyle name="Porcentagem 3 3" xfId="573" xr:uid="{00000000-0005-0000-0000-000005070000}"/>
    <cellStyle name="Porcentagem 4" xfId="29" xr:uid="{00000000-0005-0000-0000-000006070000}"/>
    <cellStyle name="Porcentagem 4 2" xfId="34" xr:uid="{00000000-0005-0000-0000-000007070000}"/>
    <cellStyle name="Porcentagem 4 2 2" xfId="177" xr:uid="{00000000-0005-0000-0000-000008070000}"/>
    <cellStyle name="Porcentagem 4 2 2 2" xfId="987" xr:uid="{00000000-0005-0000-0000-000009070000}"/>
    <cellStyle name="Porcentagem 4 2 3" xfId="854" xr:uid="{00000000-0005-0000-0000-00000A070000}"/>
    <cellStyle name="Porcentagem 5" xfId="62" xr:uid="{00000000-0005-0000-0000-00000B070000}"/>
    <cellStyle name="Porcentagem 6" xfId="110" xr:uid="{00000000-0005-0000-0000-00000C070000}"/>
    <cellStyle name="Porcentagem 6 10" xfId="236" xr:uid="{00000000-0005-0000-0000-00000D070000}"/>
    <cellStyle name="Porcentagem 6 11" xfId="2132" xr:uid="{00000000-0005-0000-0000-00000E070000}"/>
    <cellStyle name="Porcentagem 6 12" xfId="2282" xr:uid="{00000000-0005-0000-0000-00000F070000}"/>
    <cellStyle name="Porcentagem 6 2" xfId="147" xr:uid="{00000000-0005-0000-0000-000010070000}"/>
    <cellStyle name="Porcentagem 6 2 10" xfId="2133" xr:uid="{00000000-0005-0000-0000-000011070000}"/>
    <cellStyle name="Porcentagem 6 2 11" xfId="2283" xr:uid="{00000000-0005-0000-0000-000012070000}"/>
    <cellStyle name="Porcentagem 6 2 2" xfId="575" xr:uid="{00000000-0005-0000-0000-000013070000}"/>
    <cellStyle name="Porcentagem 6 2 2 2" xfId="725" xr:uid="{00000000-0005-0000-0000-000014070000}"/>
    <cellStyle name="Porcentagem 6 2 2 2 2" xfId="1191" xr:uid="{00000000-0005-0000-0000-000015070000}"/>
    <cellStyle name="Porcentagem 6 2 2 2 2 2" xfId="1804" xr:uid="{00000000-0005-0000-0000-000016070000}"/>
    <cellStyle name="Porcentagem 6 2 2 2 3" xfId="1803" xr:uid="{00000000-0005-0000-0000-000017070000}"/>
    <cellStyle name="Porcentagem 6 2 2 3" xfId="878" xr:uid="{00000000-0005-0000-0000-000018070000}"/>
    <cellStyle name="Porcentagem 6 2 2 3 2" xfId="1805" xr:uid="{00000000-0005-0000-0000-000019070000}"/>
    <cellStyle name="Porcentagem 6 2 2 4" xfId="1802" xr:uid="{00000000-0005-0000-0000-00001A070000}"/>
    <cellStyle name="Porcentagem 6 2 2 5" xfId="2186" xr:uid="{00000000-0005-0000-0000-00001B070000}"/>
    <cellStyle name="Porcentagem 6 2 2 6" xfId="2330" xr:uid="{00000000-0005-0000-0000-00001C070000}"/>
    <cellStyle name="Porcentagem 6 2 3" xfId="627" xr:uid="{00000000-0005-0000-0000-00001D070000}"/>
    <cellStyle name="Porcentagem 6 2 3 2" xfId="768" xr:uid="{00000000-0005-0000-0000-00001E070000}"/>
    <cellStyle name="Porcentagem 6 2 3 2 2" xfId="1233" xr:uid="{00000000-0005-0000-0000-00001F070000}"/>
    <cellStyle name="Porcentagem 6 2 3 2 2 2" xfId="1808" xr:uid="{00000000-0005-0000-0000-000020070000}"/>
    <cellStyle name="Porcentagem 6 2 3 2 3" xfId="1807" xr:uid="{00000000-0005-0000-0000-000021070000}"/>
    <cellStyle name="Porcentagem 6 2 3 3" xfId="921" xr:uid="{00000000-0005-0000-0000-000022070000}"/>
    <cellStyle name="Porcentagem 6 2 3 3 2" xfId="1809" xr:uid="{00000000-0005-0000-0000-000023070000}"/>
    <cellStyle name="Porcentagem 6 2 3 4" xfId="1806" xr:uid="{00000000-0005-0000-0000-000024070000}"/>
    <cellStyle name="Porcentagem 6 2 3 5" xfId="2228" xr:uid="{00000000-0005-0000-0000-000025070000}"/>
    <cellStyle name="Porcentagem 6 2 3 6" xfId="2372" xr:uid="{00000000-0005-0000-0000-000026070000}"/>
    <cellStyle name="Porcentagem 6 2 4" xfId="465" xr:uid="{00000000-0005-0000-0000-000027070000}"/>
    <cellStyle name="Porcentagem 6 2 4 2" xfId="1031" xr:uid="{00000000-0005-0000-0000-000028070000}"/>
    <cellStyle name="Porcentagem 6 2 4 2 2" xfId="1811" xr:uid="{00000000-0005-0000-0000-000029070000}"/>
    <cellStyle name="Porcentagem 6 2 4 3" xfId="1810" xr:uid="{00000000-0005-0000-0000-00002A070000}"/>
    <cellStyle name="Porcentagem 6 2 5" xfId="678" xr:uid="{00000000-0005-0000-0000-00002B070000}"/>
    <cellStyle name="Porcentagem 6 2 5 2" xfId="1144" xr:uid="{00000000-0005-0000-0000-00002C070000}"/>
    <cellStyle name="Porcentagem 6 2 5 2 2" xfId="1813" xr:uid="{00000000-0005-0000-0000-00002D070000}"/>
    <cellStyle name="Porcentagem 6 2 5 3" xfId="1812" xr:uid="{00000000-0005-0000-0000-00002E070000}"/>
    <cellStyle name="Porcentagem 6 2 6" xfId="349" xr:uid="{00000000-0005-0000-0000-00002F070000}"/>
    <cellStyle name="Porcentagem 6 2 6 2" xfId="974" xr:uid="{00000000-0005-0000-0000-000030070000}"/>
    <cellStyle name="Porcentagem 6 2 6 2 2" xfId="1815" xr:uid="{00000000-0005-0000-0000-000031070000}"/>
    <cellStyle name="Porcentagem 6 2 6 3" xfId="1814" xr:uid="{00000000-0005-0000-0000-000032070000}"/>
    <cellStyle name="Porcentagem 6 2 7" xfId="827" xr:uid="{00000000-0005-0000-0000-000033070000}"/>
    <cellStyle name="Porcentagem 6 2 7 2" xfId="1816" xr:uid="{00000000-0005-0000-0000-000034070000}"/>
    <cellStyle name="Porcentagem 6 2 8" xfId="1294" xr:uid="{00000000-0005-0000-0000-000035070000}"/>
    <cellStyle name="Porcentagem 6 2 9" xfId="237" xr:uid="{00000000-0005-0000-0000-000036070000}"/>
    <cellStyle name="Porcentagem 6 3" xfId="574" xr:uid="{00000000-0005-0000-0000-000037070000}"/>
    <cellStyle name="Porcentagem 6 3 2" xfId="724" xr:uid="{00000000-0005-0000-0000-000038070000}"/>
    <cellStyle name="Porcentagem 6 3 2 2" xfId="1190" xr:uid="{00000000-0005-0000-0000-000039070000}"/>
    <cellStyle name="Porcentagem 6 3 2 2 2" xfId="1819" xr:uid="{00000000-0005-0000-0000-00003A070000}"/>
    <cellStyle name="Porcentagem 6 3 2 3" xfId="1818" xr:uid="{00000000-0005-0000-0000-00003B070000}"/>
    <cellStyle name="Porcentagem 6 3 3" xfId="877" xr:uid="{00000000-0005-0000-0000-00003C070000}"/>
    <cellStyle name="Porcentagem 6 3 3 2" xfId="1820" xr:uid="{00000000-0005-0000-0000-00003D070000}"/>
    <cellStyle name="Porcentagem 6 3 4" xfId="1817" xr:uid="{00000000-0005-0000-0000-00003E070000}"/>
    <cellStyle name="Porcentagem 6 3 5" xfId="2185" xr:uid="{00000000-0005-0000-0000-00003F070000}"/>
    <cellStyle name="Porcentagem 6 3 6" xfId="2329" xr:uid="{00000000-0005-0000-0000-000040070000}"/>
    <cellStyle name="Porcentagem 6 4" xfId="626" xr:uid="{00000000-0005-0000-0000-000041070000}"/>
    <cellStyle name="Porcentagem 6 4 2" xfId="767" xr:uid="{00000000-0005-0000-0000-000042070000}"/>
    <cellStyle name="Porcentagem 6 4 2 2" xfId="1232" xr:uid="{00000000-0005-0000-0000-000043070000}"/>
    <cellStyle name="Porcentagem 6 4 2 2 2" xfId="1823" xr:uid="{00000000-0005-0000-0000-000044070000}"/>
    <cellStyle name="Porcentagem 6 4 2 3" xfId="1822" xr:uid="{00000000-0005-0000-0000-000045070000}"/>
    <cellStyle name="Porcentagem 6 4 3" xfId="920" xr:uid="{00000000-0005-0000-0000-000046070000}"/>
    <cellStyle name="Porcentagem 6 4 3 2" xfId="1824" xr:uid="{00000000-0005-0000-0000-000047070000}"/>
    <cellStyle name="Porcentagem 6 4 4" xfId="1821" xr:uid="{00000000-0005-0000-0000-000048070000}"/>
    <cellStyle name="Porcentagem 6 4 5" xfId="2227" xr:uid="{00000000-0005-0000-0000-000049070000}"/>
    <cellStyle name="Porcentagem 6 4 6" xfId="2371" xr:uid="{00000000-0005-0000-0000-00004A070000}"/>
    <cellStyle name="Porcentagem 6 5" xfId="464" xr:uid="{00000000-0005-0000-0000-00004B070000}"/>
    <cellStyle name="Porcentagem 6 5 2" xfId="1030" xr:uid="{00000000-0005-0000-0000-00004C070000}"/>
    <cellStyle name="Porcentagem 6 5 2 2" xfId="1826" xr:uid="{00000000-0005-0000-0000-00004D070000}"/>
    <cellStyle name="Porcentagem 6 5 3" xfId="1825" xr:uid="{00000000-0005-0000-0000-00004E070000}"/>
    <cellStyle name="Porcentagem 6 6" xfId="677" xr:uid="{00000000-0005-0000-0000-00004F070000}"/>
    <cellStyle name="Porcentagem 6 6 2" xfId="1143" xr:uid="{00000000-0005-0000-0000-000050070000}"/>
    <cellStyle name="Porcentagem 6 6 2 2" xfId="1828" xr:uid="{00000000-0005-0000-0000-000051070000}"/>
    <cellStyle name="Porcentagem 6 6 3" xfId="1827" xr:uid="{00000000-0005-0000-0000-000052070000}"/>
    <cellStyle name="Porcentagem 6 7" xfId="348" xr:uid="{00000000-0005-0000-0000-000053070000}"/>
    <cellStyle name="Porcentagem 6 7 2" xfId="973" xr:uid="{00000000-0005-0000-0000-000054070000}"/>
    <cellStyle name="Porcentagem 6 7 2 2" xfId="1830" xr:uid="{00000000-0005-0000-0000-000055070000}"/>
    <cellStyle name="Porcentagem 6 7 3" xfId="1829" xr:uid="{00000000-0005-0000-0000-000056070000}"/>
    <cellStyle name="Porcentagem 6 8" xfId="826" xr:uid="{00000000-0005-0000-0000-000057070000}"/>
    <cellStyle name="Porcentagem 6 8 2" xfId="1831" xr:uid="{00000000-0005-0000-0000-000058070000}"/>
    <cellStyle name="Porcentagem 6 9" xfId="1293" xr:uid="{00000000-0005-0000-0000-000059070000}"/>
    <cellStyle name="Porcentagem 7" xfId="255" xr:uid="{00000000-0005-0000-0000-00005A070000}"/>
    <cellStyle name="Porcentagem 7 2" xfId="995" xr:uid="{00000000-0005-0000-0000-00005B070000}"/>
    <cellStyle name="Porcentagem 8" xfId="2243" xr:uid="{00000000-0005-0000-0000-00005C070000}"/>
    <cellStyle name="Result" xfId="12" xr:uid="{00000000-0005-0000-0000-00005D070000}"/>
    <cellStyle name="Result2" xfId="13" xr:uid="{00000000-0005-0000-0000-00005E070000}"/>
    <cellStyle name="Saída 2" xfId="2091" xr:uid="{00000000-0005-0000-0000-00005F070000}"/>
    <cellStyle name="Sep. milhar [0]" xfId="90" xr:uid="{00000000-0005-0000-0000-000060070000}"/>
    <cellStyle name="Separador de m" xfId="91" xr:uid="{00000000-0005-0000-0000-000061070000}"/>
    <cellStyle name="Separador de milhares 2" xfId="15" xr:uid="{00000000-0005-0000-0000-000062070000}"/>
    <cellStyle name="Separador de milhares 2 2" xfId="21" xr:uid="{00000000-0005-0000-0000-000063070000}"/>
    <cellStyle name="Separador de milhares 2 2 2" xfId="577" xr:uid="{00000000-0005-0000-0000-000064070000}"/>
    <cellStyle name="Separador de milhares 2 2 2 2" xfId="1103" xr:uid="{00000000-0005-0000-0000-000065070000}"/>
    <cellStyle name="Separador de milhares 2 2 3" xfId="466" xr:uid="{00000000-0005-0000-0000-000066070000}"/>
    <cellStyle name="Separador de milhares 2 2 4" xfId="350" xr:uid="{00000000-0005-0000-0000-000067070000}"/>
    <cellStyle name="Separador de milhares 2 3" xfId="576" xr:uid="{00000000-0005-0000-0000-000068070000}"/>
    <cellStyle name="Separador de milhares 2 3 2" xfId="1102" xr:uid="{00000000-0005-0000-0000-000069070000}"/>
    <cellStyle name="Separador de milhares 2 4" xfId="380" xr:uid="{00000000-0005-0000-0000-00006A070000}"/>
    <cellStyle name="Separador de milhares 2 5" xfId="264" xr:uid="{00000000-0005-0000-0000-00006B070000}"/>
    <cellStyle name="Separador de milhares 3" xfId="22" xr:uid="{00000000-0005-0000-0000-00006C070000}"/>
    <cellStyle name="Separador de milhares 4" xfId="16" xr:uid="{00000000-0005-0000-0000-00006D070000}"/>
    <cellStyle name="Sepavador de milhares [0]_Pasta2" xfId="92" xr:uid="{00000000-0005-0000-0000-00006E070000}"/>
    <cellStyle name="Standard_RP100_01 (metr.)" xfId="93" xr:uid="{00000000-0005-0000-0000-00006F070000}"/>
    <cellStyle name="Texto de Aviso 2" xfId="2092" xr:uid="{00000000-0005-0000-0000-000070070000}"/>
    <cellStyle name="Texto Explicativo 2" xfId="2093" xr:uid="{00000000-0005-0000-0000-000071070000}"/>
    <cellStyle name="Título 1 2" xfId="2094" xr:uid="{00000000-0005-0000-0000-000072070000}"/>
    <cellStyle name="Título 2 2" xfId="2095" xr:uid="{00000000-0005-0000-0000-000073070000}"/>
    <cellStyle name="Título 3 2" xfId="2096" xr:uid="{00000000-0005-0000-0000-000074070000}"/>
    <cellStyle name="Título 4 2" xfId="2097" xr:uid="{00000000-0005-0000-0000-000075070000}"/>
    <cellStyle name="Titulo1" xfId="94" xr:uid="{00000000-0005-0000-0000-000076070000}"/>
    <cellStyle name="Titulo2" xfId="95" xr:uid="{00000000-0005-0000-0000-000077070000}"/>
    <cellStyle name="Vírgula" xfId="14" builtinId="3"/>
    <cellStyle name="Vírgula 10" xfId="97" xr:uid="{00000000-0005-0000-0000-000079070000}"/>
    <cellStyle name="Vírgula 10 10" xfId="239" xr:uid="{00000000-0005-0000-0000-00007A070000}"/>
    <cellStyle name="Vírgula 10 11" xfId="2135" xr:uid="{00000000-0005-0000-0000-00007B070000}"/>
    <cellStyle name="Vírgula 10 12" xfId="2284" xr:uid="{00000000-0005-0000-0000-00007C070000}"/>
    <cellStyle name="Vírgula 10 2" xfId="146" xr:uid="{00000000-0005-0000-0000-00007D070000}"/>
    <cellStyle name="Vírgula 10 2 10" xfId="2136" xr:uid="{00000000-0005-0000-0000-00007E070000}"/>
    <cellStyle name="Vírgula 10 2 11" xfId="2285" xr:uid="{00000000-0005-0000-0000-00007F070000}"/>
    <cellStyle name="Vírgula 10 2 2" xfId="579" xr:uid="{00000000-0005-0000-0000-000080070000}"/>
    <cellStyle name="Vírgula 10 2 2 2" xfId="728" xr:uid="{00000000-0005-0000-0000-000081070000}"/>
    <cellStyle name="Vírgula 10 2 2 2 2" xfId="1193" xr:uid="{00000000-0005-0000-0000-000082070000}"/>
    <cellStyle name="Vírgula 10 2 2 2 2 2" xfId="1834" xr:uid="{00000000-0005-0000-0000-000083070000}"/>
    <cellStyle name="Vírgula 10 2 2 2 3" xfId="1833" xr:uid="{00000000-0005-0000-0000-000084070000}"/>
    <cellStyle name="Vírgula 10 2 2 3" xfId="880" xr:uid="{00000000-0005-0000-0000-000085070000}"/>
    <cellStyle name="Vírgula 10 2 2 3 2" xfId="1835" xr:uid="{00000000-0005-0000-0000-000086070000}"/>
    <cellStyle name="Vírgula 10 2 2 4" xfId="1832" xr:uid="{00000000-0005-0000-0000-000087070000}"/>
    <cellStyle name="Vírgula 10 2 2 5" xfId="2188" xr:uid="{00000000-0005-0000-0000-000088070000}"/>
    <cellStyle name="Vírgula 10 2 2 6" xfId="2332" xr:uid="{00000000-0005-0000-0000-000089070000}"/>
    <cellStyle name="Vírgula 10 2 3" xfId="629" xr:uid="{00000000-0005-0000-0000-00008A070000}"/>
    <cellStyle name="Vírgula 10 2 3 2" xfId="770" xr:uid="{00000000-0005-0000-0000-00008B070000}"/>
    <cellStyle name="Vírgula 10 2 3 2 2" xfId="1235" xr:uid="{00000000-0005-0000-0000-00008C070000}"/>
    <cellStyle name="Vírgula 10 2 3 2 2 2" xfId="1838" xr:uid="{00000000-0005-0000-0000-00008D070000}"/>
    <cellStyle name="Vírgula 10 2 3 2 3" xfId="1837" xr:uid="{00000000-0005-0000-0000-00008E070000}"/>
    <cellStyle name="Vírgula 10 2 3 3" xfId="923" xr:uid="{00000000-0005-0000-0000-00008F070000}"/>
    <cellStyle name="Vírgula 10 2 3 3 2" xfId="1839" xr:uid="{00000000-0005-0000-0000-000090070000}"/>
    <cellStyle name="Vírgula 10 2 3 4" xfId="1836" xr:uid="{00000000-0005-0000-0000-000091070000}"/>
    <cellStyle name="Vírgula 10 2 3 5" xfId="2230" xr:uid="{00000000-0005-0000-0000-000092070000}"/>
    <cellStyle name="Vírgula 10 2 3 6" xfId="2374" xr:uid="{00000000-0005-0000-0000-000093070000}"/>
    <cellStyle name="Vírgula 10 2 4" xfId="468" xr:uid="{00000000-0005-0000-0000-000094070000}"/>
    <cellStyle name="Vírgula 10 2 4 2" xfId="1033" xr:uid="{00000000-0005-0000-0000-000095070000}"/>
    <cellStyle name="Vírgula 10 2 4 2 2" xfId="1841" xr:uid="{00000000-0005-0000-0000-000096070000}"/>
    <cellStyle name="Vírgula 10 2 4 3" xfId="1840" xr:uid="{00000000-0005-0000-0000-000097070000}"/>
    <cellStyle name="Vírgula 10 2 5" xfId="680" xr:uid="{00000000-0005-0000-0000-000098070000}"/>
    <cellStyle name="Vírgula 10 2 5 2" xfId="1146" xr:uid="{00000000-0005-0000-0000-000099070000}"/>
    <cellStyle name="Vírgula 10 2 5 2 2" xfId="1843" xr:uid="{00000000-0005-0000-0000-00009A070000}"/>
    <cellStyle name="Vírgula 10 2 5 3" xfId="1842" xr:uid="{00000000-0005-0000-0000-00009B070000}"/>
    <cellStyle name="Vírgula 10 2 6" xfId="352" xr:uid="{00000000-0005-0000-0000-00009C070000}"/>
    <cellStyle name="Vírgula 10 2 6 2" xfId="976" xr:uid="{00000000-0005-0000-0000-00009D070000}"/>
    <cellStyle name="Vírgula 10 2 6 2 2" xfId="1845" xr:uid="{00000000-0005-0000-0000-00009E070000}"/>
    <cellStyle name="Vírgula 10 2 6 3" xfId="1844" xr:uid="{00000000-0005-0000-0000-00009F070000}"/>
    <cellStyle name="Vírgula 10 2 7" xfId="830" xr:uid="{00000000-0005-0000-0000-0000A0070000}"/>
    <cellStyle name="Vírgula 10 2 7 2" xfId="1846" xr:uid="{00000000-0005-0000-0000-0000A1070000}"/>
    <cellStyle name="Vírgula 10 2 8" xfId="1296" xr:uid="{00000000-0005-0000-0000-0000A2070000}"/>
    <cellStyle name="Vírgula 10 2 9" xfId="240" xr:uid="{00000000-0005-0000-0000-0000A3070000}"/>
    <cellStyle name="Vírgula 10 3" xfId="578" xr:uid="{00000000-0005-0000-0000-0000A4070000}"/>
    <cellStyle name="Vírgula 10 3 2" xfId="727" xr:uid="{00000000-0005-0000-0000-0000A5070000}"/>
    <cellStyle name="Vírgula 10 3 2 2" xfId="1192" xr:uid="{00000000-0005-0000-0000-0000A6070000}"/>
    <cellStyle name="Vírgula 10 3 2 2 2" xfId="1849" xr:uid="{00000000-0005-0000-0000-0000A7070000}"/>
    <cellStyle name="Vírgula 10 3 2 3" xfId="1848" xr:uid="{00000000-0005-0000-0000-0000A8070000}"/>
    <cellStyle name="Vírgula 10 3 3" xfId="879" xr:uid="{00000000-0005-0000-0000-0000A9070000}"/>
    <cellStyle name="Vírgula 10 3 3 2" xfId="1850" xr:uid="{00000000-0005-0000-0000-0000AA070000}"/>
    <cellStyle name="Vírgula 10 3 4" xfId="1847" xr:uid="{00000000-0005-0000-0000-0000AB070000}"/>
    <cellStyle name="Vírgula 10 3 5" xfId="2187" xr:uid="{00000000-0005-0000-0000-0000AC070000}"/>
    <cellStyle name="Vírgula 10 3 6" xfId="2331" xr:uid="{00000000-0005-0000-0000-0000AD070000}"/>
    <cellStyle name="Vírgula 10 4" xfId="628" xr:uid="{00000000-0005-0000-0000-0000AE070000}"/>
    <cellStyle name="Vírgula 10 4 2" xfId="769" xr:uid="{00000000-0005-0000-0000-0000AF070000}"/>
    <cellStyle name="Vírgula 10 4 2 2" xfId="1234" xr:uid="{00000000-0005-0000-0000-0000B0070000}"/>
    <cellStyle name="Vírgula 10 4 2 2 2" xfId="1853" xr:uid="{00000000-0005-0000-0000-0000B1070000}"/>
    <cellStyle name="Vírgula 10 4 2 3" xfId="1852" xr:uid="{00000000-0005-0000-0000-0000B2070000}"/>
    <cellStyle name="Vírgula 10 4 3" xfId="922" xr:uid="{00000000-0005-0000-0000-0000B3070000}"/>
    <cellStyle name="Vírgula 10 4 3 2" xfId="1854" xr:uid="{00000000-0005-0000-0000-0000B4070000}"/>
    <cellStyle name="Vírgula 10 4 4" xfId="1851" xr:uid="{00000000-0005-0000-0000-0000B5070000}"/>
    <cellStyle name="Vírgula 10 4 5" xfId="2229" xr:uid="{00000000-0005-0000-0000-0000B6070000}"/>
    <cellStyle name="Vírgula 10 4 6" xfId="2373" xr:uid="{00000000-0005-0000-0000-0000B7070000}"/>
    <cellStyle name="Vírgula 10 5" xfId="467" xr:uid="{00000000-0005-0000-0000-0000B8070000}"/>
    <cellStyle name="Vírgula 10 5 2" xfId="1032" xr:uid="{00000000-0005-0000-0000-0000B9070000}"/>
    <cellStyle name="Vírgula 10 5 2 2" xfId="1856" xr:uid="{00000000-0005-0000-0000-0000BA070000}"/>
    <cellStyle name="Vírgula 10 5 3" xfId="1855" xr:uid="{00000000-0005-0000-0000-0000BB070000}"/>
    <cellStyle name="Vírgula 10 6" xfId="679" xr:uid="{00000000-0005-0000-0000-0000BC070000}"/>
    <cellStyle name="Vírgula 10 6 2" xfId="1145" xr:uid="{00000000-0005-0000-0000-0000BD070000}"/>
    <cellStyle name="Vírgula 10 6 2 2" xfId="1858" xr:uid="{00000000-0005-0000-0000-0000BE070000}"/>
    <cellStyle name="Vírgula 10 6 3" xfId="1857" xr:uid="{00000000-0005-0000-0000-0000BF070000}"/>
    <cellStyle name="Vírgula 10 7" xfId="351" xr:uid="{00000000-0005-0000-0000-0000C0070000}"/>
    <cellStyle name="Vírgula 10 7 2" xfId="975" xr:uid="{00000000-0005-0000-0000-0000C1070000}"/>
    <cellStyle name="Vírgula 10 7 2 2" xfId="1860" xr:uid="{00000000-0005-0000-0000-0000C2070000}"/>
    <cellStyle name="Vírgula 10 7 3" xfId="1859" xr:uid="{00000000-0005-0000-0000-0000C3070000}"/>
    <cellStyle name="Vírgula 10 8" xfId="829" xr:uid="{00000000-0005-0000-0000-0000C4070000}"/>
    <cellStyle name="Vírgula 10 8 2" xfId="1861" xr:uid="{00000000-0005-0000-0000-0000C5070000}"/>
    <cellStyle name="Vírgula 10 9" xfId="1295" xr:uid="{00000000-0005-0000-0000-0000C6070000}"/>
    <cellStyle name="Vírgula 11" xfId="131" xr:uid="{00000000-0005-0000-0000-0000C7070000}"/>
    <cellStyle name="Vírgula 11 2" xfId="580" xr:uid="{00000000-0005-0000-0000-0000C8070000}"/>
    <cellStyle name="Vírgula 11 2 2" xfId="1104" xr:uid="{00000000-0005-0000-0000-0000C9070000}"/>
    <cellStyle name="Vírgula 11 3" xfId="469" xr:uid="{00000000-0005-0000-0000-0000CA070000}"/>
    <cellStyle name="Vírgula 11 4" xfId="353" xr:uid="{00000000-0005-0000-0000-0000CB070000}"/>
    <cellStyle name="Vírgula 12" xfId="134" xr:uid="{00000000-0005-0000-0000-0000CC070000}"/>
    <cellStyle name="Vírgula 12 10" xfId="2137" xr:uid="{00000000-0005-0000-0000-0000CD070000}"/>
    <cellStyle name="Vírgula 12 11" xfId="2286" xr:uid="{00000000-0005-0000-0000-0000CE070000}"/>
    <cellStyle name="Vírgula 12 2" xfId="581" xr:uid="{00000000-0005-0000-0000-0000CF070000}"/>
    <cellStyle name="Vírgula 12 2 2" xfId="729" xr:uid="{00000000-0005-0000-0000-0000D0070000}"/>
    <cellStyle name="Vírgula 12 2 2 2" xfId="1194" xr:uid="{00000000-0005-0000-0000-0000D1070000}"/>
    <cellStyle name="Vírgula 12 2 2 2 2" xfId="1864" xr:uid="{00000000-0005-0000-0000-0000D2070000}"/>
    <cellStyle name="Vírgula 12 2 2 3" xfId="1863" xr:uid="{00000000-0005-0000-0000-0000D3070000}"/>
    <cellStyle name="Vírgula 12 2 3" xfId="881" xr:uid="{00000000-0005-0000-0000-0000D4070000}"/>
    <cellStyle name="Vírgula 12 2 3 2" xfId="1865" xr:uid="{00000000-0005-0000-0000-0000D5070000}"/>
    <cellStyle name="Vírgula 12 2 4" xfId="1862" xr:uid="{00000000-0005-0000-0000-0000D6070000}"/>
    <cellStyle name="Vírgula 12 2 5" xfId="2189" xr:uid="{00000000-0005-0000-0000-0000D7070000}"/>
    <cellStyle name="Vírgula 12 2 6" xfId="2333" xr:uid="{00000000-0005-0000-0000-0000D8070000}"/>
    <cellStyle name="Vírgula 12 3" xfId="630" xr:uid="{00000000-0005-0000-0000-0000D9070000}"/>
    <cellStyle name="Vírgula 12 3 2" xfId="771" xr:uid="{00000000-0005-0000-0000-0000DA070000}"/>
    <cellStyle name="Vírgula 12 3 2 2" xfId="1236" xr:uid="{00000000-0005-0000-0000-0000DB070000}"/>
    <cellStyle name="Vírgula 12 3 2 2 2" xfId="1868" xr:uid="{00000000-0005-0000-0000-0000DC070000}"/>
    <cellStyle name="Vírgula 12 3 2 3" xfId="1867" xr:uid="{00000000-0005-0000-0000-0000DD070000}"/>
    <cellStyle name="Vírgula 12 3 3" xfId="924" xr:uid="{00000000-0005-0000-0000-0000DE070000}"/>
    <cellStyle name="Vírgula 12 3 3 2" xfId="1869" xr:uid="{00000000-0005-0000-0000-0000DF070000}"/>
    <cellStyle name="Vírgula 12 3 4" xfId="1866" xr:uid="{00000000-0005-0000-0000-0000E0070000}"/>
    <cellStyle name="Vírgula 12 3 5" xfId="2231" xr:uid="{00000000-0005-0000-0000-0000E1070000}"/>
    <cellStyle name="Vírgula 12 3 6" xfId="2375" xr:uid="{00000000-0005-0000-0000-0000E2070000}"/>
    <cellStyle name="Vírgula 12 4" xfId="470" xr:uid="{00000000-0005-0000-0000-0000E3070000}"/>
    <cellStyle name="Vírgula 12 4 2" xfId="1034" xr:uid="{00000000-0005-0000-0000-0000E4070000}"/>
    <cellStyle name="Vírgula 12 4 2 2" xfId="1871" xr:uid="{00000000-0005-0000-0000-0000E5070000}"/>
    <cellStyle name="Vírgula 12 4 3" xfId="1870" xr:uid="{00000000-0005-0000-0000-0000E6070000}"/>
    <cellStyle name="Vírgula 12 5" xfId="681" xr:uid="{00000000-0005-0000-0000-0000E7070000}"/>
    <cellStyle name="Vírgula 12 5 2" xfId="1147" xr:uid="{00000000-0005-0000-0000-0000E8070000}"/>
    <cellStyle name="Vírgula 12 5 2 2" xfId="1873" xr:uid="{00000000-0005-0000-0000-0000E9070000}"/>
    <cellStyle name="Vírgula 12 5 3" xfId="1872" xr:uid="{00000000-0005-0000-0000-0000EA070000}"/>
    <cellStyle name="Vírgula 12 6" xfId="354" xr:uid="{00000000-0005-0000-0000-0000EB070000}"/>
    <cellStyle name="Vírgula 12 6 2" xfId="977" xr:uid="{00000000-0005-0000-0000-0000EC070000}"/>
    <cellStyle name="Vírgula 12 6 2 2" xfId="1875" xr:uid="{00000000-0005-0000-0000-0000ED070000}"/>
    <cellStyle name="Vírgula 12 6 3" xfId="1874" xr:uid="{00000000-0005-0000-0000-0000EE070000}"/>
    <cellStyle name="Vírgula 12 7" xfId="831" xr:uid="{00000000-0005-0000-0000-0000EF070000}"/>
    <cellStyle name="Vírgula 12 7 2" xfId="1876" xr:uid="{00000000-0005-0000-0000-0000F0070000}"/>
    <cellStyle name="Vírgula 12 8" xfId="1297" xr:uid="{00000000-0005-0000-0000-0000F1070000}"/>
    <cellStyle name="Vírgula 12 9" xfId="241" xr:uid="{00000000-0005-0000-0000-0000F2070000}"/>
    <cellStyle name="Vírgula 13" xfId="256" xr:uid="{00000000-0005-0000-0000-0000F3070000}"/>
    <cellStyle name="Vírgula 13 2" xfId="996" xr:uid="{00000000-0005-0000-0000-0000F4070000}"/>
    <cellStyle name="Vírgula 14" xfId="795" xr:uid="{00000000-0005-0000-0000-0000F5070000}"/>
    <cellStyle name="Vírgula 14 2" xfId="2131" xr:uid="{00000000-0005-0000-0000-0000F6070000}"/>
    <cellStyle name="Vírgula 2" xfId="26" xr:uid="{00000000-0005-0000-0000-0000F7070000}"/>
    <cellStyle name="Vírgula 2 2" xfId="45" xr:uid="{00000000-0005-0000-0000-0000F8070000}"/>
    <cellStyle name="Vírgula 2 2 2" xfId="259" xr:uid="{00000000-0005-0000-0000-0000F9070000}"/>
    <cellStyle name="Vírgula 2 2 2 2" xfId="999" xr:uid="{00000000-0005-0000-0000-0000FA070000}"/>
    <cellStyle name="Vírgula 2 2 3" xfId="978" xr:uid="{00000000-0005-0000-0000-0000FB070000}"/>
    <cellStyle name="Vírgula 2 2 4" xfId="2099" xr:uid="{00000000-0005-0000-0000-0000FC070000}"/>
    <cellStyle name="Vírgula 2 3" xfId="248" xr:uid="{00000000-0005-0000-0000-0000FD070000}"/>
    <cellStyle name="Vírgula 2 3 2" xfId="988" xr:uid="{00000000-0005-0000-0000-0000FE070000}"/>
    <cellStyle name="Vírgula 2 4" xfId="372" xr:uid="{00000000-0005-0000-0000-0000FF070000}"/>
    <cellStyle name="Vírgula 2 5" xfId="858" xr:uid="{00000000-0005-0000-0000-000000080000}"/>
    <cellStyle name="Vírgula 2 6" xfId="2055" xr:uid="{00000000-0005-0000-0000-000001080000}"/>
    <cellStyle name="Vírgula 3" xfId="35" xr:uid="{00000000-0005-0000-0000-000002080000}"/>
    <cellStyle name="Vírgula 3 2" xfId="36" xr:uid="{00000000-0005-0000-0000-000003080000}"/>
    <cellStyle name="Vírgula 3 2 2" xfId="583" xr:uid="{00000000-0005-0000-0000-000004080000}"/>
    <cellStyle name="Vírgula 3 2 2 2" xfId="1106" xr:uid="{00000000-0005-0000-0000-000005080000}"/>
    <cellStyle name="Vírgula 3 2 3" xfId="382" xr:uid="{00000000-0005-0000-0000-000006080000}"/>
    <cellStyle name="Vírgula 3 2 4" xfId="266" xr:uid="{00000000-0005-0000-0000-000007080000}"/>
    <cellStyle name="Vírgula 3 3" xfId="582" xr:uid="{00000000-0005-0000-0000-000008080000}"/>
    <cellStyle name="Vírgula 3 3 2" xfId="1105" xr:uid="{00000000-0005-0000-0000-000009080000}"/>
    <cellStyle name="Vírgula 3 4" xfId="381" xr:uid="{00000000-0005-0000-0000-00000A080000}"/>
    <cellStyle name="Vírgula 3 5" xfId="265" xr:uid="{00000000-0005-0000-0000-00000B080000}"/>
    <cellStyle name="Vírgula 3 6" xfId="2098" xr:uid="{00000000-0005-0000-0000-00000C080000}"/>
    <cellStyle name="Vírgula 4" xfId="37" xr:uid="{00000000-0005-0000-0000-00000D080000}"/>
    <cellStyle name="Vírgula 5" xfId="28" xr:uid="{00000000-0005-0000-0000-00000E080000}"/>
    <cellStyle name="Vírgula 5 2" xfId="38" xr:uid="{00000000-0005-0000-0000-00000F080000}"/>
    <cellStyle name="Vírgula 5 2 2" xfId="178" xr:uid="{00000000-0005-0000-0000-000010080000}"/>
    <cellStyle name="Vírgula 5 2 2 2" xfId="986" xr:uid="{00000000-0005-0000-0000-000011080000}"/>
    <cellStyle name="Vírgula 5 2 3" xfId="936" xr:uid="{00000000-0005-0000-0000-000012080000}"/>
    <cellStyle name="Vírgula 5 3" xfId="882" xr:uid="{00000000-0005-0000-0000-000013080000}"/>
    <cellStyle name="Vírgula 6" xfId="44" xr:uid="{00000000-0005-0000-0000-000014080000}"/>
    <cellStyle name="Vírgula 6 2" xfId="58" xr:uid="{00000000-0005-0000-0000-000015080000}"/>
    <cellStyle name="Vírgula 6 2 2" xfId="585" xr:uid="{00000000-0005-0000-0000-000016080000}"/>
    <cellStyle name="Vírgula 6 2 2 2" xfId="1108" xr:uid="{00000000-0005-0000-0000-000017080000}"/>
    <cellStyle name="Vírgula 6 2 3" xfId="472" xr:uid="{00000000-0005-0000-0000-000018080000}"/>
    <cellStyle name="Vírgula 6 2 4" xfId="356" xr:uid="{00000000-0005-0000-0000-000019080000}"/>
    <cellStyle name="Vírgula 6 3" xfId="179" xr:uid="{00000000-0005-0000-0000-00001A080000}"/>
    <cellStyle name="Vírgula 6 3 2" xfId="586" xr:uid="{00000000-0005-0000-0000-00001B080000}"/>
    <cellStyle name="Vírgula 6 3 2 2" xfId="1109" xr:uid="{00000000-0005-0000-0000-00001C080000}"/>
    <cellStyle name="Vírgula 6 3 3" xfId="480" xr:uid="{00000000-0005-0000-0000-00001D080000}"/>
    <cellStyle name="Vírgula 6 3 4" xfId="364" xr:uid="{00000000-0005-0000-0000-00001E080000}"/>
    <cellStyle name="Vírgula 6 4" xfId="584" xr:uid="{00000000-0005-0000-0000-00001F080000}"/>
    <cellStyle name="Vírgula 6 4 2" xfId="1107" xr:uid="{00000000-0005-0000-0000-000020080000}"/>
    <cellStyle name="Vírgula 6 5" xfId="471" xr:uid="{00000000-0005-0000-0000-000021080000}"/>
    <cellStyle name="Vírgula 6 6" xfId="355" xr:uid="{00000000-0005-0000-0000-000022080000}"/>
    <cellStyle name="Vírgula 7" xfId="51" xr:uid="{00000000-0005-0000-0000-000023080000}"/>
    <cellStyle name="Vírgula 7 10" xfId="832" xr:uid="{00000000-0005-0000-0000-000024080000}"/>
    <cellStyle name="Vírgula 7 10 2" xfId="1877" xr:uid="{00000000-0005-0000-0000-000025080000}"/>
    <cellStyle name="Vírgula 7 11" xfId="1298" xr:uid="{00000000-0005-0000-0000-000026080000}"/>
    <cellStyle name="Vírgula 7 12" xfId="242" xr:uid="{00000000-0005-0000-0000-000027080000}"/>
    <cellStyle name="Vírgula 7 13" xfId="2138" xr:uid="{00000000-0005-0000-0000-000028080000}"/>
    <cellStyle name="Vírgula 7 14" xfId="2287" xr:uid="{00000000-0005-0000-0000-000029080000}"/>
    <cellStyle name="Vírgula 7 2" xfId="105" xr:uid="{00000000-0005-0000-0000-00002A080000}"/>
    <cellStyle name="Vírgula 7 2 10" xfId="2139" xr:uid="{00000000-0005-0000-0000-00002B080000}"/>
    <cellStyle name="Vírgula 7 2 11" xfId="2288" xr:uid="{00000000-0005-0000-0000-00002C080000}"/>
    <cellStyle name="Vírgula 7 2 2" xfId="588" xr:uid="{00000000-0005-0000-0000-00002D080000}"/>
    <cellStyle name="Vírgula 7 2 2 2" xfId="731" xr:uid="{00000000-0005-0000-0000-00002E080000}"/>
    <cellStyle name="Vírgula 7 2 2 2 2" xfId="1196" xr:uid="{00000000-0005-0000-0000-00002F080000}"/>
    <cellStyle name="Vírgula 7 2 2 2 2 2" xfId="1880" xr:uid="{00000000-0005-0000-0000-000030080000}"/>
    <cellStyle name="Vírgula 7 2 2 2 3" xfId="1879" xr:uid="{00000000-0005-0000-0000-000031080000}"/>
    <cellStyle name="Vírgula 7 2 2 3" xfId="884" xr:uid="{00000000-0005-0000-0000-000032080000}"/>
    <cellStyle name="Vírgula 7 2 2 3 2" xfId="1881" xr:uid="{00000000-0005-0000-0000-000033080000}"/>
    <cellStyle name="Vírgula 7 2 2 4" xfId="1878" xr:uid="{00000000-0005-0000-0000-000034080000}"/>
    <cellStyle name="Vírgula 7 2 2 5" xfId="2191" xr:uid="{00000000-0005-0000-0000-000035080000}"/>
    <cellStyle name="Vírgula 7 2 2 6" xfId="2335" xr:uid="{00000000-0005-0000-0000-000036080000}"/>
    <cellStyle name="Vírgula 7 2 3" xfId="632" xr:uid="{00000000-0005-0000-0000-000037080000}"/>
    <cellStyle name="Vírgula 7 2 3 2" xfId="773" xr:uid="{00000000-0005-0000-0000-000038080000}"/>
    <cellStyle name="Vírgula 7 2 3 2 2" xfId="1238" xr:uid="{00000000-0005-0000-0000-000039080000}"/>
    <cellStyle name="Vírgula 7 2 3 2 2 2" xfId="1884" xr:uid="{00000000-0005-0000-0000-00003A080000}"/>
    <cellStyle name="Vírgula 7 2 3 2 3" xfId="1883" xr:uid="{00000000-0005-0000-0000-00003B080000}"/>
    <cellStyle name="Vírgula 7 2 3 3" xfId="926" xr:uid="{00000000-0005-0000-0000-00003C080000}"/>
    <cellStyle name="Vírgula 7 2 3 3 2" xfId="1885" xr:uid="{00000000-0005-0000-0000-00003D080000}"/>
    <cellStyle name="Vírgula 7 2 3 4" xfId="1882" xr:uid="{00000000-0005-0000-0000-00003E080000}"/>
    <cellStyle name="Vírgula 7 2 3 5" xfId="2233" xr:uid="{00000000-0005-0000-0000-00003F080000}"/>
    <cellStyle name="Vírgula 7 2 3 6" xfId="2377" xr:uid="{00000000-0005-0000-0000-000040080000}"/>
    <cellStyle name="Vírgula 7 2 4" xfId="474" xr:uid="{00000000-0005-0000-0000-000041080000}"/>
    <cellStyle name="Vírgula 7 2 4 2" xfId="1036" xr:uid="{00000000-0005-0000-0000-000042080000}"/>
    <cellStyle name="Vírgula 7 2 4 2 2" xfId="1887" xr:uid="{00000000-0005-0000-0000-000043080000}"/>
    <cellStyle name="Vírgula 7 2 4 3" xfId="1886" xr:uid="{00000000-0005-0000-0000-000044080000}"/>
    <cellStyle name="Vírgula 7 2 5" xfId="683" xr:uid="{00000000-0005-0000-0000-000045080000}"/>
    <cellStyle name="Vírgula 7 2 5 2" xfId="1149" xr:uid="{00000000-0005-0000-0000-000046080000}"/>
    <cellStyle name="Vírgula 7 2 5 2 2" xfId="1889" xr:uid="{00000000-0005-0000-0000-000047080000}"/>
    <cellStyle name="Vírgula 7 2 5 3" xfId="1888" xr:uid="{00000000-0005-0000-0000-000048080000}"/>
    <cellStyle name="Vírgula 7 2 6" xfId="358" xr:uid="{00000000-0005-0000-0000-000049080000}"/>
    <cellStyle name="Vírgula 7 2 6 2" xfId="980" xr:uid="{00000000-0005-0000-0000-00004A080000}"/>
    <cellStyle name="Vírgula 7 2 6 2 2" xfId="1891" xr:uid="{00000000-0005-0000-0000-00004B080000}"/>
    <cellStyle name="Vírgula 7 2 6 3" xfId="1890" xr:uid="{00000000-0005-0000-0000-00004C080000}"/>
    <cellStyle name="Vírgula 7 2 7" xfId="833" xr:uid="{00000000-0005-0000-0000-00004D080000}"/>
    <cellStyle name="Vírgula 7 2 7 2" xfId="1892" xr:uid="{00000000-0005-0000-0000-00004E080000}"/>
    <cellStyle name="Vírgula 7 2 8" xfId="1299" xr:uid="{00000000-0005-0000-0000-00004F080000}"/>
    <cellStyle name="Vírgula 7 2 9" xfId="243" xr:uid="{00000000-0005-0000-0000-000050080000}"/>
    <cellStyle name="Vírgula 7 3" xfId="142" xr:uid="{00000000-0005-0000-0000-000051080000}"/>
    <cellStyle name="Vírgula 7 3 10" xfId="2140" xr:uid="{00000000-0005-0000-0000-000052080000}"/>
    <cellStyle name="Vírgula 7 3 11" xfId="2289" xr:uid="{00000000-0005-0000-0000-000053080000}"/>
    <cellStyle name="Vírgula 7 3 2" xfId="589" xr:uid="{00000000-0005-0000-0000-000054080000}"/>
    <cellStyle name="Vírgula 7 3 2 2" xfId="732" xr:uid="{00000000-0005-0000-0000-000055080000}"/>
    <cellStyle name="Vírgula 7 3 2 2 2" xfId="1197" xr:uid="{00000000-0005-0000-0000-000056080000}"/>
    <cellStyle name="Vírgula 7 3 2 2 2 2" xfId="1895" xr:uid="{00000000-0005-0000-0000-000057080000}"/>
    <cellStyle name="Vírgula 7 3 2 2 3" xfId="1894" xr:uid="{00000000-0005-0000-0000-000058080000}"/>
    <cellStyle name="Vírgula 7 3 2 3" xfId="885" xr:uid="{00000000-0005-0000-0000-000059080000}"/>
    <cellStyle name="Vírgula 7 3 2 3 2" xfId="1896" xr:uid="{00000000-0005-0000-0000-00005A080000}"/>
    <cellStyle name="Vírgula 7 3 2 4" xfId="1893" xr:uid="{00000000-0005-0000-0000-00005B080000}"/>
    <cellStyle name="Vírgula 7 3 2 5" xfId="2192" xr:uid="{00000000-0005-0000-0000-00005C080000}"/>
    <cellStyle name="Vírgula 7 3 2 6" xfId="2336" xr:uid="{00000000-0005-0000-0000-00005D080000}"/>
    <cellStyle name="Vírgula 7 3 3" xfId="633" xr:uid="{00000000-0005-0000-0000-00005E080000}"/>
    <cellStyle name="Vírgula 7 3 3 2" xfId="774" xr:uid="{00000000-0005-0000-0000-00005F080000}"/>
    <cellStyle name="Vírgula 7 3 3 2 2" xfId="1239" xr:uid="{00000000-0005-0000-0000-000060080000}"/>
    <cellStyle name="Vírgula 7 3 3 2 2 2" xfId="1899" xr:uid="{00000000-0005-0000-0000-000061080000}"/>
    <cellStyle name="Vírgula 7 3 3 2 3" xfId="1898" xr:uid="{00000000-0005-0000-0000-000062080000}"/>
    <cellStyle name="Vírgula 7 3 3 3" xfId="927" xr:uid="{00000000-0005-0000-0000-000063080000}"/>
    <cellStyle name="Vírgula 7 3 3 3 2" xfId="1900" xr:uid="{00000000-0005-0000-0000-000064080000}"/>
    <cellStyle name="Vírgula 7 3 3 4" xfId="1897" xr:uid="{00000000-0005-0000-0000-000065080000}"/>
    <cellStyle name="Vírgula 7 3 3 5" xfId="2234" xr:uid="{00000000-0005-0000-0000-000066080000}"/>
    <cellStyle name="Vírgula 7 3 3 6" xfId="2378" xr:uid="{00000000-0005-0000-0000-000067080000}"/>
    <cellStyle name="Vírgula 7 3 4" xfId="475" xr:uid="{00000000-0005-0000-0000-000068080000}"/>
    <cellStyle name="Vírgula 7 3 4 2" xfId="1037" xr:uid="{00000000-0005-0000-0000-000069080000}"/>
    <cellStyle name="Vírgula 7 3 4 2 2" xfId="1902" xr:uid="{00000000-0005-0000-0000-00006A080000}"/>
    <cellStyle name="Vírgula 7 3 4 3" xfId="1901" xr:uid="{00000000-0005-0000-0000-00006B080000}"/>
    <cellStyle name="Vírgula 7 3 5" xfId="684" xr:uid="{00000000-0005-0000-0000-00006C080000}"/>
    <cellStyle name="Vírgula 7 3 5 2" xfId="1150" xr:uid="{00000000-0005-0000-0000-00006D080000}"/>
    <cellStyle name="Vírgula 7 3 5 2 2" xfId="1904" xr:uid="{00000000-0005-0000-0000-00006E080000}"/>
    <cellStyle name="Vírgula 7 3 5 3" xfId="1903" xr:uid="{00000000-0005-0000-0000-00006F080000}"/>
    <cellStyle name="Vírgula 7 3 6" xfId="359" xr:uid="{00000000-0005-0000-0000-000070080000}"/>
    <cellStyle name="Vírgula 7 3 6 2" xfId="981" xr:uid="{00000000-0005-0000-0000-000071080000}"/>
    <cellStyle name="Vírgula 7 3 6 2 2" xfId="1906" xr:uid="{00000000-0005-0000-0000-000072080000}"/>
    <cellStyle name="Vírgula 7 3 6 3" xfId="1905" xr:uid="{00000000-0005-0000-0000-000073080000}"/>
    <cellStyle name="Vírgula 7 3 7" xfId="834" xr:uid="{00000000-0005-0000-0000-000074080000}"/>
    <cellStyle name="Vírgula 7 3 7 2" xfId="1907" xr:uid="{00000000-0005-0000-0000-000075080000}"/>
    <cellStyle name="Vírgula 7 3 8" xfId="1300" xr:uid="{00000000-0005-0000-0000-000076080000}"/>
    <cellStyle name="Vírgula 7 3 9" xfId="244" xr:uid="{00000000-0005-0000-0000-000077080000}"/>
    <cellStyle name="Vírgula 7 4" xfId="251" xr:uid="{00000000-0005-0000-0000-000078080000}"/>
    <cellStyle name="Vírgula 7 4 10" xfId="2294" xr:uid="{00000000-0005-0000-0000-000079080000}"/>
    <cellStyle name="Vírgula 7 4 2" xfId="373" xr:uid="{00000000-0005-0000-0000-00007A080000}"/>
    <cellStyle name="Vírgula 7 4 2 2" xfId="640" xr:uid="{00000000-0005-0000-0000-00007B080000}"/>
    <cellStyle name="Vírgula 7 4 2 2 2" xfId="781" xr:uid="{00000000-0005-0000-0000-00007C080000}"/>
    <cellStyle name="Vírgula 7 4 2 2 2 2" xfId="1246" xr:uid="{00000000-0005-0000-0000-00007D080000}"/>
    <cellStyle name="Vírgula 7 4 2 2 2 2 2" xfId="1911" xr:uid="{00000000-0005-0000-0000-00007E080000}"/>
    <cellStyle name="Vírgula 7 4 2 2 2 3" xfId="1910" xr:uid="{00000000-0005-0000-0000-00007F080000}"/>
    <cellStyle name="Vírgula 7 4 2 2 3" xfId="787" xr:uid="{00000000-0005-0000-0000-000080080000}"/>
    <cellStyle name="Vírgula 7 4 2 2 3 2" xfId="1250" xr:uid="{00000000-0005-0000-0000-000081080000}"/>
    <cellStyle name="Vírgula 7 4 2 2 3 2 2" xfId="1913" xr:uid="{00000000-0005-0000-0000-000082080000}"/>
    <cellStyle name="Vírgula 7 4 2 2 3 3" xfId="1912" xr:uid="{00000000-0005-0000-0000-000083080000}"/>
    <cellStyle name="Vírgula 7 4 2 2 4" xfId="934" xr:uid="{00000000-0005-0000-0000-000084080000}"/>
    <cellStyle name="Vírgula 7 4 2 2 4 2" xfId="1914" xr:uid="{00000000-0005-0000-0000-000085080000}"/>
    <cellStyle name="Vírgula 7 4 2 2 5" xfId="1909" xr:uid="{00000000-0005-0000-0000-000086080000}"/>
    <cellStyle name="Vírgula 7 4 2 2 6" xfId="2241" xr:uid="{00000000-0005-0000-0000-000087080000}"/>
    <cellStyle name="Vírgula 7 4 2 2 7" xfId="2385" xr:uid="{00000000-0005-0000-0000-000088080000}"/>
    <cellStyle name="Vírgula 7 4 2 3" xfId="484" xr:uid="{00000000-0005-0000-0000-000089080000}"/>
    <cellStyle name="Vírgula 7 4 2 3 2" xfId="1044" xr:uid="{00000000-0005-0000-0000-00008A080000}"/>
    <cellStyle name="Vírgula 7 4 2 3 2 2" xfId="1916" xr:uid="{00000000-0005-0000-0000-00008B080000}"/>
    <cellStyle name="Vírgula 7 4 2 3 3" xfId="1915" xr:uid="{00000000-0005-0000-0000-00008C080000}"/>
    <cellStyle name="Vírgula 7 4 2 4" xfId="691" xr:uid="{00000000-0005-0000-0000-00008D080000}"/>
    <cellStyle name="Vírgula 7 4 2 4 2" xfId="1157" xr:uid="{00000000-0005-0000-0000-00008E080000}"/>
    <cellStyle name="Vírgula 7 4 2 4 2 2" xfId="1918" xr:uid="{00000000-0005-0000-0000-00008F080000}"/>
    <cellStyle name="Vírgula 7 4 2 4 3" xfId="1917" xr:uid="{00000000-0005-0000-0000-000090080000}"/>
    <cellStyle name="Vírgula 7 4 2 5" xfId="842" xr:uid="{00000000-0005-0000-0000-000091080000}"/>
    <cellStyle name="Vírgula 7 4 2 5 2" xfId="1919" xr:uid="{00000000-0005-0000-0000-000092080000}"/>
    <cellStyle name="Vírgula 7 4 2 6" xfId="1908" xr:uid="{00000000-0005-0000-0000-000093080000}"/>
    <cellStyle name="Vírgula 7 4 2 7" xfId="2148" xr:uid="{00000000-0005-0000-0000-000094080000}"/>
    <cellStyle name="Vírgula 7 4 2 8" xfId="2296" xr:uid="{00000000-0005-0000-0000-000095080000}"/>
    <cellStyle name="Vírgula 7 4 3" xfId="634" xr:uid="{00000000-0005-0000-0000-000096080000}"/>
    <cellStyle name="Vírgula 7 4 3 2" xfId="775" xr:uid="{00000000-0005-0000-0000-000097080000}"/>
    <cellStyle name="Vírgula 7 4 3 2 2" xfId="1240" xr:uid="{00000000-0005-0000-0000-000098080000}"/>
    <cellStyle name="Vírgula 7 4 3 2 2 2" xfId="1922" xr:uid="{00000000-0005-0000-0000-000099080000}"/>
    <cellStyle name="Vírgula 7 4 3 2 3" xfId="1921" xr:uid="{00000000-0005-0000-0000-00009A080000}"/>
    <cellStyle name="Vírgula 7 4 3 3" xfId="928" xr:uid="{00000000-0005-0000-0000-00009B080000}"/>
    <cellStyle name="Vírgula 7 4 3 3 2" xfId="1923" xr:uid="{00000000-0005-0000-0000-00009C080000}"/>
    <cellStyle name="Vírgula 7 4 3 4" xfId="1920" xr:uid="{00000000-0005-0000-0000-00009D080000}"/>
    <cellStyle name="Vírgula 7 4 3 5" xfId="2235" xr:uid="{00000000-0005-0000-0000-00009E080000}"/>
    <cellStyle name="Vírgula 7 4 3 6" xfId="2379" xr:uid="{00000000-0005-0000-0000-00009F080000}"/>
    <cellStyle name="Vírgula 7 4 4" xfId="482" xr:uid="{00000000-0005-0000-0000-0000A0080000}"/>
    <cellStyle name="Vírgula 7 4 4 2" xfId="1042" xr:uid="{00000000-0005-0000-0000-0000A1080000}"/>
    <cellStyle name="Vírgula 7 4 4 2 2" xfId="1925" xr:uid="{00000000-0005-0000-0000-0000A2080000}"/>
    <cellStyle name="Vírgula 7 4 4 3" xfId="1924" xr:uid="{00000000-0005-0000-0000-0000A3080000}"/>
    <cellStyle name="Vírgula 7 4 5" xfId="689" xr:uid="{00000000-0005-0000-0000-0000A4080000}"/>
    <cellStyle name="Vírgula 7 4 5 2" xfId="1155" xr:uid="{00000000-0005-0000-0000-0000A5080000}"/>
    <cellStyle name="Vírgula 7 4 5 2 2" xfId="1927" xr:uid="{00000000-0005-0000-0000-0000A6080000}"/>
    <cellStyle name="Vírgula 7 4 5 3" xfId="1926" xr:uid="{00000000-0005-0000-0000-0000A7080000}"/>
    <cellStyle name="Vírgula 7 4 6" xfId="366" xr:uid="{00000000-0005-0000-0000-0000A8080000}"/>
    <cellStyle name="Vírgula 7 4 6 2" xfId="991" xr:uid="{00000000-0005-0000-0000-0000A9080000}"/>
    <cellStyle name="Vírgula 7 4 6 2 2" xfId="1929" xr:uid="{00000000-0005-0000-0000-0000AA080000}"/>
    <cellStyle name="Vírgula 7 4 6 3" xfId="1928" xr:uid="{00000000-0005-0000-0000-0000AB080000}"/>
    <cellStyle name="Vírgula 7 4 7" xfId="840" xr:uid="{00000000-0005-0000-0000-0000AC080000}"/>
    <cellStyle name="Vírgula 7 4 7 2" xfId="1930" xr:uid="{00000000-0005-0000-0000-0000AD080000}"/>
    <cellStyle name="Vírgula 7 4 8" xfId="1305" xr:uid="{00000000-0005-0000-0000-0000AE080000}"/>
    <cellStyle name="Vírgula 7 4 9" xfId="2146" xr:uid="{00000000-0005-0000-0000-0000AF080000}"/>
    <cellStyle name="Vírgula 7 5" xfId="374" xr:uid="{00000000-0005-0000-0000-0000B0080000}"/>
    <cellStyle name="Vírgula 7 5 2" xfId="639" xr:uid="{00000000-0005-0000-0000-0000B1080000}"/>
    <cellStyle name="Vírgula 7 5 2 2" xfId="780" xr:uid="{00000000-0005-0000-0000-0000B2080000}"/>
    <cellStyle name="Vírgula 7 5 2 2 2" xfId="1245" xr:uid="{00000000-0005-0000-0000-0000B3080000}"/>
    <cellStyle name="Vírgula 7 5 2 2 2 2" xfId="1934" xr:uid="{00000000-0005-0000-0000-0000B4080000}"/>
    <cellStyle name="Vírgula 7 5 2 2 3" xfId="1933" xr:uid="{00000000-0005-0000-0000-0000B5080000}"/>
    <cellStyle name="Vírgula 7 5 2 3" xfId="933" xr:uid="{00000000-0005-0000-0000-0000B6080000}"/>
    <cellStyle name="Vírgula 7 5 2 3 2" xfId="1935" xr:uid="{00000000-0005-0000-0000-0000B7080000}"/>
    <cellStyle name="Vírgula 7 5 2 4" xfId="1932" xr:uid="{00000000-0005-0000-0000-0000B8080000}"/>
    <cellStyle name="Vírgula 7 5 2 5" xfId="2240" xr:uid="{00000000-0005-0000-0000-0000B9080000}"/>
    <cellStyle name="Vírgula 7 5 2 6" xfId="2384" xr:uid="{00000000-0005-0000-0000-0000BA080000}"/>
    <cellStyle name="Vírgula 7 5 3" xfId="587" xr:uid="{00000000-0005-0000-0000-0000BB080000}"/>
    <cellStyle name="Vírgula 7 5 3 2" xfId="1110" xr:uid="{00000000-0005-0000-0000-0000BC080000}"/>
    <cellStyle name="Vírgula 7 5 3 2 2" xfId="1937" xr:uid="{00000000-0005-0000-0000-0000BD080000}"/>
    <cellStyle name="Vírgula 7 5 3 3" xfId="1936" xr:uid="{00000000-0005-0000-0000-0000BE080000}"/>
    <cellStyle name="Vírgula 7 5 4" xfId="730" xr:uid="{00000000-0005-0000-0000-0000BF080000}"/>
    <cellStyle name="Vírgula 7 5 4 2" xfId="1195" xr:uid="{00000000-0005-0000-0000-0000C0080000}"/>
    <cellStyle name="Vírgula 7 5 4 2 2" xfId="1939" xr:uid="{00000000-0005-0000-0000-0000C1080000}"/>
    <cellStyle name="Vírgula 7 5 4 3" xfId="1938" xr:uid="{00000000-0005-0000-0000-0000C2080000}"/>
    <cellStyle name="Vírgula 7 5 5" xfId="883" xr:uid="{00000000-0005-0000-0000-0000C3080000}"/>
    <cellStyle name="Vírgula 7 5 5 2" xfId="1940" xr:uid="{00000000-0005-0000-0000-0000C4080000}"/>
    <cellStyle name="Vírgula 7 5 6" xfId="1931" xr:uid="{00000000-0005-0000-0000-0000C5080000}"/>
    <cellStyle name="Vírgula 7 5 7" xfId="2190" xr:uid="{00000000-0005-0000-0000-0000C6080000}"/>
    <cellStyle name="Vírgula 7 5 8" xfId="2334" xr:uid="{00000000-0005-0000-0000-0000C7080000}"/>
    <cellStyle name="Vírgula 7 6" xfId="631" xr:uid="{00000000-0005-0000-0000-0000C8080000}"/>
    <cellStyle name="Vírgula 7 6 2" xfId="772" xr:uid="{00000000-0005-0000-0000-0000C9080000}"/>
    <cellStyle name="Vírgula 7 6 2 2" xfId="1237" xr:uid="{00000000-0005-0000-0000-0000CA080000}"/>
    <cellStyle name="Vírgula 7 6 2 2 2" xfId="1943" xr:uid="{00000000-0005-0000-0000-0000CB080000}"/>
    <cellStyle name="Vírgula 7 6 2 3" xfId="1942" xr:uid="{00000000-0005-0000-0000-0000CC080000}"/>
    <cellStyle name="Vírgula 7 6 3" xfId="925" xr:uid="{00000000-0005-0000-0000-0000CD080000}"/>
    <cellStyle name="Vírgula 7 6 3 2" xfId="1944" xr:uid="{00000000-0005-0000-0000-0000CE080000}"/>
    <cellStyle name="Vírgula 7 6 4" xfId="1941" xr:uid="{00000000-0005-0000-0000-0000CF080000}"/>
    <cellStyle name="Vírgula 7 6 5" xfId="2232" xr:uid="{00000000-0005-0000-0000-0000D0080000}"/>
    <cellStyle name="Vírgula 7 6 6" xfId="2376" xr:uid="{00000000-0005-0000-0000-0000D1080000}"/>
    <cellStyle name="Vírgula 7 7" xfId="473" xr:uid="{00000000-0005-0000-0000-0000D2080000}"/>
    <cellStyle name="Vírgula 7 7 2" xfId="1035" xr:uid="{00000000-0005-0000-0000-0000D3080000}"/>
    <cellStyle name="Vírgula 7 7 2 2" xfId="1946" xr:uid="{00000000-0005-0000-0000-0000D4080000}"/>
    <cellStyle name="Vírgula 7 7 3" xfId="1945" xr:uid="{00000000-0005-0000-0000-0000D5080000}"/>
    <cellStyle name="Vírgula 7 8" xfId="682" xr:uid="{00000000-0005-0000-0000-0000D6080000}"/>
    <cellStyle name="Vírgula 7 8 2" xfId="1148" xr:uid="{00000000-0005-0000-0000-0000D7080000}"/>
    <cellStyle name="Vírgula 7 8 2 2" xfId="1948" xr:uid="{00000000-0005-0000-0000-0000D8080000}"/>
    <cellStyle name="Vírgula 7 8 3" xfId="1947" xr:uid="{00000000-0005-0000-0000-0000D9080000}"/>
    <cellStyle name="Vírgula 7 9" xfId="357" xr:uid="{00000000-0005-0000-0000-0000DA080000}"/>
    <cellStyle name="Vírgula 7 9 2" xfId="979" xr:uid="{00000000-0005-0000-0000-0000DB080000}"/>
    <cellStyle name="Vírgula 7 9 2 2" xfId="1950" xr:uid="{00000000-0005-0000-0000-0000DC080000}"/>
    <cellStyle name="Vírgula 7 9 3" xfId="1949" xr:uid="{00000000-0005-0000-0000-0000DD080000}"/>
    <cellStyle name="Vírgula 8" xfId="59" xr:uid="{00000000-0005-0000-0000-0000DE080000}"/>
    <cellStyle name="Vírgula 8 10" xfId="1301" xr:uid="{00000000-0005-0000-0000-0000DF080000}"/>
    <cellStyle name="Vírgula 8 11" xfId="245" xr:uid="{00000000-0005-0000-0000-0000E0080000}"/>
    <cellStyle name="Vírgula 8 12" xfId="2141" xr:uid="{00000000-0005-0000-0000-0000E1080000}"/>
    <cellStyle name="Vírgula 8 13" xfId="2290" xr:uid="{00000000-0005-0000-0000-0000E2080000}"/>
    <cellStyle name="Vírgula 8 2" xfId="107" xr:uid="{00000000-0005-0000-0000-0000E3080000}"/>
    <cellStyle name="Vírgula 8 2 10" xfId="2142" xr:uid="{00000000-0005-0000-0000-0000E4080000}"/>
    <cellStyle name="Vírgula 8 2 11" xfId="2291" xr:uid="{00000000-0005-0000-0000-0000E5080000}"/>
    <cellStyle name="Vírgula 8 2 2" xfId="591" xr:uid="{00000000-0005-0000-0000-0000E6080000}"/>
    <cellStyle name="Vírgula 8 2 2 2" xfId="734" xr:uid="{00000000-0005-0000-0000-0000E7080000}"/>
    <cellStyle name="Vírgula 8 2 2 2 2" xfId="1199" xr:uid="{00000000-0005-0000-0000-0000E8080000}"/>
    <cellStyle name="Vírgula 8 2 2 2 2 2" xfId="1953" xr:uid="{00000000-0005-0000-0000-0000E9080000}"/>
    <cellStyle name="Vírgula 8 2 2 2 3" xfId="1952" xr:uid="{00000000-0005-0000-0000-0000EA080000}"/>
    <cellStyle name="Vírgula 8 2 2 3" xfId="887" xr:uid="{00000000-0005-0000-0000-0000EB080000}"/>
    <cellStyle name="Vírgula 8 2 2 3 2" xfId="1954" xr:uid="{00000000-0005-0000-0000-0000EC080000}"/>
    <cellStyle name="Vírgula 8 2 2 4" xfId="1951" xr:uid="{00000000-0005-0000-0000-0000ED080000}"/>
    <cellStyle name="Vírgula 8 2 2 5" xfId="2194" xr:uid="{00000000-0005-0000-0000-0000EE080000}"/>
    <cellStyle name="Vírgula 8 2 2 6" xfId="2338" xr:uid="{00000000-0005-0000-0000-0000EF080000}"/>
    <cellStyle name="Vírgula 8 2 3" xfId="636" xr:uid="{00000000-0005-0000-0000-0000F0080000}"/>
    <cellStyle name="Vírgula 8 2 3 2" xfId="777" xr:uid="{00000000-0005-0000-0000-0000F1080000}"/>
    <cellStyle name="Vírgula 8 2 3 2 2" xfId="1242" xr:uid="{00000000-0005-0000-0000-0000F2080000}"/>
    <cellStyle name="Vírgula 8 2 3 2 2 2" xfId="1957" xr:uid="{00000000-0005-0000-0000-0000F3080000}"/>
    <cellStyle name="Vírgula 8 2 3 2 3" xfId="1956" xr:uid="{00000000-0005-0000-0000-0000F4080000}"/>
    <cellStyle name="Vírgula 8 2 3 3" xfId="930" xr:uid="{00000000-0005-0000-0000-0000F5080000}"/>
    <cellStyle name="Vírgula 8 2 3 3 2" xfId="1958" xr:uid="{00000000-0005-0000-0000-0000F6080000}"/>
    <cellStyle name="Vírgula 8 2 3 4" xfId="1955" xr:uid="{00000000-0005-0000-0000-0000F7080000}"/>
    <cellStyle name="Vírgula 8 2 3 5" xfId="2237" xr:uid="{00000000-0005-0000-0000-0000F8080000}"/>
    <cellStyle name="Vírgula 8 2 3 6" xfId="2381" xr:uid="{00000000-0005-0000-0000-0000F9080000}"/>
    <cellStyle name="Vírgula 8 2 4" xfId="477" xr:uid="{00000000-0005-0000-0000-0000FA080000}"/>
    <cellStyle name="Vírgula 8 2 4 2" xfId="1039" xr:uid="{00000000-0005-0000-0000-0000FB080000}"/>
    <cellStyle name="Vírgula 8 2 4 2 2" xfId="1960" xr:uid="{00000000-0005-0000-0000-0000FC080000}"/>
    <cellStyle name="Vírgula 8 2 4 3" xfId="1959" xr:uid="{00000000-0005-0000-0000-0000FD080000}"/>
    <cellStyle name="Vírgula 8 2 5" xfId="686" xr:uid="{00000000-0005-0000-0000-0000FE080000}"/>
    <cellStyle name="Vírgula 8 2 5 2" xfId="1152" xr:uid="{00000000-0005-0000-0000-0000FF080000}"/>
    <cellStyle name="Vírgula 8 2 5 2 2" xfId="1962" xr:uid="{00000000-0005-0000-0000-000000090000}"/>
    <cellStyle name="Vírgula 8 2 5 3" xfId="1961" xr:uid="{00000000-0005-0000-0000-000001090000}"/>
    <cellStyle name="Vírgula 8 2 6" xfId="361" xr:uid="{00000000-0005-0000-0000-000002090000}"/>
    <cellStyle name="Vírgula 8 2 6 2" xfId="983" xr:uid="{00000000-0005-0000-0000-000003090000}"/>
    <cellStyle name="Vírgula 8 2 6 2 2" xfId="1964" xr:uid="{00000000-0005-0000-0000-000004090000}"/>
    <cellStyle name="Vírgula 8 2 6 3" xfId="1963" xr:uid="{00000000-0005-0000-0000-000005090000}"/>
    <cellStyle name="Vírgula 8 2 7" xfId="836" xr:uid="{00000000-0005-0000-0000-000006090000}"/>
    <cellStyle name="Vírgula 8 2 7 2" xfId="1965" xr:uid="{00000000-0005-0000-0000-000007090000}"/>
    <cellStyle name="Vírgula 8 2 8" xfId="1302" xr:uid="{00000000-0005-0000-0000-000008090000}"/>
    <cellStyle name="Vírgula 8 2 9" xfId="246" xr:uid="{00000000-0005-0000-0000-000009090000}"/>
    <cellStyle name="Vírgula 8 3" xfId="144" xr:uid="{00000000-0005-0000-0000-00000A090000}"/>
    <cellStyle name="Vírgula 8 3 10" xfId="2143" xr:uid="{00000000-0005-0000-0000-00000B090000}"/>
    <cellStyle name="Vírgula 8 3 11" xfId="2292" xr:uid="{00000000-0005-0000-0000-00000C090000}"/>
    <cellStyle name="Vírgula 8 3 2" xfId="592" xr:uid="{00000000-0005-0000-0000-00000D090000}"/>
    <cellStyle name="Vírgula 8 3 2 2" xfId="735" xr:uid="{00000000-0005-0000-0000-00000E090000}"/>
    <cellStyle name="Vírgula 8 3 2 2 2" xfId="1200" xr:uid="{00000000-0005-0000-0000-00000F090000}"/>
    <cellStyle name="Vírgula 8 3 2 2 2 2" xfId="1968" xr:uid="{00000000-0005-0000-0000-000010090000}"/>
    <cellStyle name="Vírgula 8 3 2 2 3" xfId="1967" xr:uid="{00000000-0005-0000-0000-000011090000}"/>
    <cellStyle name="Vírgula 8 3 2 3" xfId="888" xr:uid="{00000000-0005-0000-0000-000012090000}"/>
    <cellStyle name="Vírgula 8 3 2 3 2" xfId="1969" xr:uid="{00000000-0005-0000-0000-000013090000}"/>
    <cellStyle name="Vírgula 8 3 2 4" xfId="1966" xr:uid="{00000000-0005-0000-0000-000014090000}"/>
    <cellStyle name="Vírgula 8 3 2 5" xfId="2195" xr:uid="{00000000-0005-0000-0000-000015090000}"/>
    <cellStyle name="Vírgula 8 3 2 6" xfId="2339" xr:uid="{00000000-0005-0000-0000-000016090000}"/>
    <cellStyle name="Vírgula 8 3 3" xfId="637" xr:uid="{00000000-0005-0000-0000-000017090000}"/>
    <cellStyle name="Vírgula 8 3 3 2" xfId="778" xr:uid="{00000000-0005-0000-0000-000018090000}"/>
    <cellStyle name="Vírgula 8 3 3 2 2" xfId="1243" xr:uid="{00000000-0005-0000-0000-000019090000}"/>
    <cellStyle name="Vírgula 8 3 3 2 2 2" xfId="1972" xr:uid="{00000000-0005-0000-0000-00001A090000}"/>
    <cellStyle name="Vírgula 8 3 3 2 3" xfId="1971" xr:uid="{00000000-0005-0000-0000-00001B090000}"/>
    <cellStyle name="Vírgula 8 3 3 3" xfId="931" xr:uid="{00000000-0005-0000-0000-00001C090000}"/>
    <cellStyle name="Vírgula 8 3 3 3 2" xfId="1973" xr:uid="{00000000-0005-0000-0000-00001D090000}"/>
    <cellStyle name="Vírgula 8 3 3 4" xfId="1970" xr:uid="{00000000-0005-0000-0000-00001E090000}"/>
    <cellStyle name="Vírgula 8 3 3 5" xfId="2238" xr:uid="{00000000-0005-0000-0000-00001F090000}"/>
    <cellStyle name="Vírgula 8 3 3 6" xfId="2382" xr:uid="{00000000-0005-0000-0000-000020090000}"/>
    <cellStyle name="Vírgula 8 3 4" xfId="478" xr:uid="{00000000-0005-0000-0000-000021090000}"/>
    <cellStyle name="Vírgula 8 3 4 2" xfId="1040" xr:uid="{00000000-0005-0000-0000-000022090000}"/>
    <cellStyle name="Vírgula 8 3 4 2 2" xfId="1975" xr:uid="{00000000-0005-0000-0000-000023090000}"/>
    <cellStyle name="Vírgula 8 3 4 3" xfId="1974" xr:uid="{00000000-0005-0000-0000-000024090000}"/>
    <cellStyle name="Vírgula 8 3 5" xfId="687" xr:uid="{00000000-0005-0000-0000-000025090000}"/>
    <cellStyle name="Vírgula 8 3 5 2" xfId="1153" xr:uid="{00000000-0005-0000-0000-000026090000}"/>
    <cellStyle name="Vírgula 8 3 5 2 2" xfId="1977" xr:uid="{00000000-0005-0000-0000-000027090000}"/>
    <cellStyle name="Vírgula 8 3 5 3" xfId="1976" xr:uid="{00000000-0005-0000-0000-000028090000}"/>
    <cellStyle name="Vírgula 8 3 6" xfId="362" xr:uid="{00000000-0005-0000-0000-000029090000}"/>
    <cellStyle name="Vírgula 8 3 6 2" xfId="984" xr:uid="{00000000-0005-0000-0000-00002A090000}"/>
    <cellStyle name="Vírgula 8 3 6 2 2" xfId="1979" xr:uid="{00000000-0005-0000-0000-00002B090000}"/>
    <cellStyle name="Vírgula 8 3 6 3" xfId="1978" xr:uid="{00000000-0005-0000-0000-00002C090000}"/>
    <cellStyle name="Vírgula 8 3 7" xfId="837" xr:uid="{00000000-0005-0000-0000-00002D090000}"/>
    <cellStyle name="Vírgula 8 3 7 2" xfId="1980" xr:uid="{00000000-0005-0000-0000-00002E090000}"/>
    <cellStyle name="Vírgula 8 3 8" xfId="1303" xr:uid="{00000000-0005-0000-0000-00002F090000}"/>
    <cellStyle name="Vírgula 8 3 9" xfId="247" xr:uid="{00000000-0005-0000-0000-000030090000}"/>
    <cellStyle name="Vírgula 8 4" xfId="590" xr:uid="{00000000-0005-0000-0000-000031090000}"/>
    <cellStyle name="Vírgula 8 4 2" xfId="733" xr:uid="{00000000-0005-0000-0000-000032090000}"/>
    <cellStyle name="Vírgula 8 4 2 2" xfId="1198" xr:uid="{00000000-0005-0000-0000-000033090000}"/>
    <cellStyle name="Vírgula 8 4 2 2 2" xfId="1983" xr:uid="{00000000-0005-0000-0000-000034090000}"/>
    <cellStyle name="Vírgula 8 4 2 3" xfId="1982" xr:uid="{00000000-0005-0000-0000-000035090000}"/>
    <cellStyle name="Vírgula 8 4 3" xfId="886" xr:uid="{00000000-0005-0000-0000-000036090000}"/>
    <cellStyle name="Vírgula 8 4 3 2" xfId="1984" xr:uid="{00000000-0005-0000-0000-000037090000}"/>
    <cellStyle name="Vírgula 8 4 4" xfId="1981" xr:uid="{00000000-0005-0000-0000-000038090000}"/>
    <cellStyle name="Vírgula 8 4 5" xfId="2193" xr:uid="{00000000-0005-0000-0000-000039090000}"/>
    <cellStyle name="Vírgula 8 4 6" xfId="2337" xr:uid="{00000000-0005-0000-0000-00003A090000}"/>
    <cellStyle name="Vírgula 8 5" xfId="635" xr:uid="{00000000-0005-0000-0000-00003B090000}"/>
    <cellStyle name="Vírgula 8 5 2" xfId="776" xr:uid="{00000000-0005-0000-0000-00003C090000}"/>
    <cellStyle name="Vírgula 8 5 2 2" xfId="1241" xr:uid="{00000000-0005-0000-0000-00003D090000}"/>
    <cellStyle name="Vírgula 8 5 2 2 2" xfId="1987" xr:uid="{00000000-0005-0000-0000-00003E090000}"/>
    <cellStyle name="Vírgula 8 5 2 3" xfId="1986" xr:uid="{00000000-0005-0000-0000-00003F090000}"/>
    <cellStyle name="Vírgula 8 5 3" xfId="929" xr:uid="{00000000-0005-0000-0000-000040090000}"/>
    <cellStyle name="Vírgula 8 5 3 2" xfId="1988" xr:uid="{00000000-0005-0000-0000-000041090000}"/>
    <cellStyle name="Vírgula 8 5 4" xfId="1985" xr:uid="{00000000-0005-0000-0000-000042090000}"/>
    <cellStyle name="Vírgula 8 5 5" xfId="2236" xr:uid="{00000000-0005-0000-0000-000043090000}"/>
    <cellStyle name="Vírgula 8 5 6" xfId="2380" xr:uid="{00000000-0005-0000-0000-000044090000}"/>
    <cellStyle name="Vírgula 8 6" xfId="476" xr:uid="{00000000-0005-0000-0000-000045090000}"/>
    <cellStyle name="Vírgula 8 6 2" xfId="1038" xr:uid="{00000000-0005-0000-0000-000046090000}"/>
    <cellStyle name="Vírgula 8 6 2 2" xfId="1990" xr:uid="{00000000-0005-0000-0000-000047090000}"/>
    <cellStyle name="Vírgula 8 6 3" xfId="1989" xr:uid="{00000000-0005-0000-0000-000048090000}"/>
    <cellStyle name="Vírgula 8 7" xfId="685" xr:uid="{00000000-0005-0000-0000-000049090000}"/>
    <cellStyle name="Vírgula 8 7 2" xfId="1151" xr:uid="{00000000-0005-0000-0000-00004A090000}"/>
    <cellStyle name="Vírgula 8 7 2 2" xfId="1992" xr:uid="{00000000-0005-0000-0000-00004B090000}"/>
    <cellStyle name="Vírgula 8 7 3" xfId="1991" xr:uid="{00000000-0005-0000-0000-00004C090000}"/>
    <cellStyle name="Vírgula 8 8" xfId="360" xr:uid="{00000000-0005-0000-0000-00004D090000}"/>
    <cellStyle name="Vírgula 8 8 2" xfId="982" xr:uid="{00000000-0005-0000-0000-00004E090000}"/>
    <cellStyle name="Vírgula 8 8 2 2" xfId="1994" xr:uid="{00000000-0005-0000-0000-00004F090000}"/>
    <cellStyle name="Vírgula 8 8 3" xfId="1993" xr:uid="{00000000-0005-0000-0000-000050090000}"/>
    <cellStyle name="Vírgula 8 9" xfId="835" xr:uid="{00000000-0005-0000-0000-000051090000}"/>
    <cellStyle name="Vírgula 8 9 2" xfId="1995" xr:uid="{00000000-0005-0000-0000-000052090000}"/>
    <cellStyle name="Vírgula 9" xfId="60" xr:uid="{00000000-0005-0000-0000-000053090000}"/>
  </cellStyles>
  <dxfs count="2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571496</xdr:colOff>
      <xdr:row>0</xdr:row>
      <xdr:rowOff>118382</xdr:rowOff>
    </xdr:from>
    <xdr:ext cx="912719" cy="317126"/>
    <xdr:pic>
      <xdr:nvPicPr>
        <xdr:cNvPr id="2" name="Picture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3496" y="118382"/>
          <a:ext cx="912719" cy="317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1</xdr:col>
      <xdr:colOff>231318</xdr:colOff>
      <xdr:row>0</xdr:row>
      <xdr:rowOff>122463</xdr:rowOff>
    </xdr:from>
    <xdr:to>
      <xdr:col>2</xdr:col>
      <xdr:colOff>551966</xdr:colOff>
      <xdr:row>2</xdr:row>
      <xdr:rowOff>87084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093" y="122463"/>
          <a:ext cx="977873" cy="3456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3020785</xdr:colOff>
      <xdr:row>0</xdr:row>
      <xdr:rowOff>22112</xdr:rowOff>
    </xdr:from>
    <xdr:to>
      <xdr:col>1</xdr:col>
      <xdr:colOff>3893344</xdr:colOff>
      <xdr:row>2</xdr:row>
      <xdr:rowOff>119538</xdr:rowOff>
    </xdr:to>
    <xdr:pic>
      <xdr:nvPicPr>
        <xdr:cNvPr id="4" name="Imagem 6">
          <a:extLst>
            <a:ext uri="{FF2B5EF4-FFF2-40B4-BE49-F238E27FC236}">
              <a16:creationId xmlns:a16="http://schemas.microsoft.com/office/drawing/2014/main" id="{E0EAA9BF-1603-486D-9D4A-B3264A3B14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37566" y="22112"/>
          <a:ext cx="872559" cy="5498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63"/>
  <sheetViews>
    <sheetView showGridLines="0" tabSelected="1" view="pageBreakPreview" zoomScale="85" zoomScaleNormal="70" zoomScaleSheetLayoutView="85" workbookViewId="0">
      <selection activeCell="E25" sqref="E25"/>
    </sheetView>
  </sheetViews>
  <sheetFormatPr defaultRowHeight="18.75" customHeight="1" outlineLevelRow="1"/>
  <cols>
    <col min="1" max="1" width="1.375" style="82" customWidth="1"/>
    <col min="2" max="2" width="8.625" style="83" customWidth="1"/>
    <col min="3" max="3" width="13.375" style="83" customWidth="1"/>
    <col min="4" max="4" width="11.375" style="83" customWidth="1"/>
    <col min="5" max="5" width="65.875" style="84" customWidth="1"/>
    <col min="6" max="6" width="6.625" style="82" customWidth="1"/>
    <col min="7" max="7" width="11.5" style="117" customWidth="1"/>
    <col min="8" max="8" width="13.75" style="184" customWidth="1"/>
    <col min="9" max="9" width="16.625" style="74" customWidth="1"/>
    <col min="10" max="10" width="9" style="74"/>
    <col min="11" max="11" width="20.125" style="74" customWidth="1"/>
    <col min="12" max="12" width="9" style="74"/>
    <col min="13" max="13" width="10.125" style="74" bestFit="1" customWidth="1"/>
    <col min="14" max="16384" width="9" style="74"/>
  </cols>
  <sheetData>
    <row r="1" spans="1:13" ht="15" customHeight="1">
      <c r="A1" s="143"/>
      <c r="B1" s="223" t="s">
        <v>514</v>
      </c>
      <c r="C1" s="223"/>
      <c r="D1" s="223"/>
      <c r="E1" s="223"/>
      <c r="F1" s="223"/>
      <c r="G1" s="223"/>
      <c r="H1" s="223"/>
      <c r="I1" s="224"/>
    </row>
    <row r="2" spans="1:13" ht="15" customHeight="1">
      <c r="A2" s="142"/>
      <c r="B2" s="225"/>
      <c r="C2" s="225"/>
      <c r="D2" s="225"/>
      <c r="E2" s="225"/>
      <c r="F2" s="225"/>
      <c r="G2" s="225"/>
      <c r="H2" s="225"/>
      <c r="I2" s="226"/>
    </row>
    <row r="3" spans="1:13" ht="15" customHeight="1" thickBot="1">
      <c r="A3" s="142"/>
      <c r="B3" s="227"/>
      <c r="C3" s="227"/>
      <c r="D3" s="227"/>
      <c r="E3" s="227"/>
      <c r="F3" s="227"/>
      <c r="G3" s="227"/>
      <c r="H3" s="227"/>
      <c r="I3" s="228"/>
    </row>
    <row r="4" spans="1:13" ht="12.75" customHeight="1">
      <c r="A4" s="75"/>
      <c r="B4" s="76"/>
      <c r="C4" s="76"/>
      <c r="D4" s="76"/>
      <c r="E4" s="75"/>
      <c r="F4" s="75"/>
      <c r="G4" s="122"/>
      <c r="H4" s="181"/>
      <c r="I4" s="75"/>
    </row>
    <row r="5" spans="1:13" ht="18.75" customHeight="1">
      <c r="A5" s="145"/>
      <c r="B5" s="72" t="s">
        <v>1094</v>
      </c>
      <c r="C5" s="77"/>
      <c r="D5" s="77"/>
      <c r="E5" s="78"/>
      <c r="F5" s="144"/>
      <c r="G5" s="121"/>
      <c r="H5" s="182"/>
      <c r="I5" s="79"/>
    </row>
    <row r="6" spans="1:13" ht="18.75" customHeight="1">
      <c r="A6" s="145"/>
      <c r="B6" s="72" t="s">
        <v>543</v>
      </c>
      <c r="C6" s="77"/>
      <c r="D6" s="77"/>
      <c r="E6" s="78"/>
      <c r="F6" s="144"/>
      <c r="G6" s="121"/>
      <c r="H6" s="182"/>
      <c r="I6" s="79"/>
    </row>
    <row r="7" spans="1:13" ht="18.75" customHeight="1">
      <c r="A7" s="133"/>
      <c r="B7" s="72" t="s">
        <v>1144</v>
      </c>
      <c r="C7" s="77"/>
      <c r="D7" s="77"/>
      <c r="E7" s="78"/>
      <c r="F7" s="144"/>
      <c r="G7" s="151" t="s">
        <v>173</v>
      </c>
      <c r="H7" s="189" t="s">
        <v>515</v>
      </c>
      <c r="I7" s="29">
        <v>0.27700000000000002</v>
      </c>
      <c r="K7" s="170">
        <v>0.78308535630383702</v>
      </c>
    </row>
    <row r="8" spans="1:13" ht="18.75" customHeight="1">
      <c r="A8" s="95"/>
      <c r="B8" s="72" t="s">
        <v>39</v>
      </c>
      <c r="C8" s="95"/>
      <c r="D8" s="95"/>
      <c r="E8" s="95"/>
      <c r="F8" s="95"/>
      <c r="G8" s="95"/>
      <c r="H8" s="183"/>
      <c r="I8" s="95"/>
      <c r="K8" s="171">
        <v>127.7</v>
      </c>
    </row>
    <row r="9" spans="1:13" ht="18.75" customHeight="1">
      <c r="K9" s="74">
        <f>PRODUCT(K7:K8)</f>
        <v>99.999999999999986</v>
      </c>
    </row>
    <row r="10" spans="1:13" ht="18.75" customHeight="1">
      <c r="A10" s="80"/>
      <c r="B10" s="85"/>
      <c r="C10" s="85"/>
      <c r="D10" s="85"/>
      <c r="E10" s="124" t="s">
        <v>554</v>
      </c>
      <c r="F10" s="85"/>
      <c r="G10" s="125"/>
      <c r="H10" s="185"/>
      <c r="I10" s="126"/>
    </row>
    <row r="11" spans="1:13" ht="18.75" customHeight="1" thickBot="1">
      <c r="A11" s="80"/>
      <c r="B11" s="80"/>
      <c r="C11" s="80"/>
      <c r="D11" s="80"/>
      <c r="E11" s="145"/>
      <c r="F11" s="80"/>
      <c r="G11" s="123"/>
      <c r="H11" s="183"/>
      <c r="I11" s="7"/>
      <c r="M11" s="168"/>
    </row>
    <row r="12" spans="1:13" ht="39.75" customHeight="1" thickBot="1">
      <c r="A12" s="81"/>
      <c r="B12" s="146" t="s">
        <v>40</v>
      </c>
      <c r="C12" s="147" t="s">
        <v>41</v>
      </c>
      <c r="D12" s="147" t="s">
        <v>42</v>
      </c>
      <c r="E12" s="147" t="s">
        <v>43</v>
      </c>
      <c r="F12" s="148" t="s">
        <v>513</v>
      </c>
      <c r="G12" s="149" t="s">
        <v>44</v>
      </c>
      <c r="H12" s="190" t="s">
        <v>542</v>
      </c>
      <c r="I12" s="150" t="s">
        <v>45</v>
      </c>
    </row>
    <row r="13" spans="1:13" ht="18.75" customHeight="1">
      <c r="A13" s="133"/>
      <c r="B13" s="133"/>
      <c r="C13" s="133"/>
      <c r="D13" s="133"/>
      <c r="E13" s="97"/>
      <c r="F13" s="133"/>
      <c r="G13" s="119"/>
      <c r="H13" s="186"/>
      <c r="I13" s="81"/>
    </row>
    <row r="14" spans="1:13" ht="18.75" customHeight="1">
      <c r="A14" s="133"/>
      <c r="B14" s="239" t="s">
        <v>1148</v>
      </c>
      <c r="C14" s="240"/>
      <c r="D14" s="240"/>
      <c r="E14" s="240"/>
      <c r="F14" s="240"/>
      <c r="G14" s="240"/>
      <c r="H14" s="191" t="s">
        <v>1149</v>
      </c>
      <c r="I14" s="180">
        <f>SUM(I16,I21,I37,I79,I109,I124,I179,I190,I195,I209,I234,I246,I321,I333,I378,I411,I424,I451,I519,I526,I558,I566,I581,I606)</f>
        <v>2431913.0211999998</v>
      </c>
    </row>
    <row r="15" spans="1:13" ht="18.75" customHeight="1">
      <c r="A15" s="133"/>
      <c r="B15" s="133"/>
      <c r="C15" s="133"/>
      <c r="D15" s="133"/>
      <c r="E15" s="97"/>
      <c r="F15" s="133"/>
      <c r="G15" s="119"/>
      <c r="H15" s="186"/>
      <c r="I15" s="81"/>
    </row>
    <row r="16" spans="1:13" ht="18.75" customHeight="1">
      <c r="A16" s="133"/>
      <c r="B16" s="114">
        <v>1</v>
      </c>
      <c r="C16" s="114"/>
      <c r="D16" s="114"/>
      <c r="E16" s="94" t="s">
        <v>66</v>
      </c>
      <c r="F16" s="94"/>
      <c r="G16" s="6"/>
      <c r="H16" s="178"/>
      <c r="I16" s="178">
        <f>SUM(I17:I18)</f>
        <v>4200.8850000000002</v>
      </c>
    </row>
    <row r="17" spans="1:9" ht="19.5" customHeight="1" outlineLevel="1">
      <c r="A17" s="133"/>
      <c r="B17" s="134" t="s">
        <v>46</v>
      </c>
      <c r="C17" s="40" t="s">
        <v>190</v>
      </c>
      <c r="D17" s="134" t="s">
        <v>1146</v>
      </c>
      <c r="E17" s="156" t="s">
        <v>70</v>
      </c>
      <c r="F17" s="134" t="s">
        <v>67</v>
      </c>
      <c r="G17" s="127">
        <v>323.45</v>
      </c>
      <c r="H17" s="187">
        <v>6.1</v>
      </c>
      <c r="I17" s="187">
        <f t="shared" ref="I17:I18" si="0">PRODUCT(G17*H17)</f>
        <v>1973.0449999999998</v>
      </c>
    </row>
    <row r="18" spans="1:9" ht="19.5" customHeight="1" outlineLevel="1">
      <c r="A18" s="133"/>
      <c r="B18" s="134" t="s">
        <v>68</v>
      </c>
      <c r="C18" s="134" t="s">
        <v>204</v>
      </c>
      <c r="D18" s="134" t="s">
        <v>69</v>
      </c>
      <c r="E18" s="156" t="s">
        <v>541</v>
      </c>
      <c r="F18" s="134" t="s">
        <v>61</v>
      </c>
      <c r="G18" s="127">
        <v>32</v>
      </c>
      <c r="H18" s="187">
        <v>69.62</v>
      </c>
      <c r="I18" s="187">
        <f t="shared" si="0"/>
        <v>2227.84</v>
      </c>
    </row>
    <row r="19" spans="1:9" ht="19.5" customHeight="1" outlineLevel="1">
      <c r="A19" s="133"/>
      <c r="B19" s="136"/>
      <c r="C19" s="137"/>
      <c r="D19" s="137"/>
      <c r="E19" s="137"/>
      <c r="F19" s="137"/>
      <c r="G19" s="137"/>
      <c r="H19" s="188"/>
      <c r="I19" s="187"/>
    </row>
    <row r="20" spans="1:9" ht="19.5" customHeight="1">
      <c r="A20" s="133"/>
      <c r="B20" s="133"/>
      <c r="C20" s="133"/>
      <c r="D20" s="133"/>
      <c r="E20" s="97"/>
      <c r="F20" s="133"/>
      <c r="G20" s="119"/>
      <c r="H20" s="186"/>
      <c r="I20" s="187"/>
    </row>
    <row r="21" spans="1:9" ht="19.5" customHeight="1">
      <c r="A21" s="133"/>
      <c r="B21" s="114">
        <v>2</v>
      </c>
      <c r="C21" s="114"/>
      <c r="D21" s="114"/>
      <c r="E21" s="94" t="s">
        <v>469</v>
      </c>
      <c r="F21" s="94"/>
      <c r="G21" s="6"/>
      <c r="H21" s="178"/>
      <c r="I21" s="178">
        <f>SUM(I22:I34)</f>
        <v>33535.367900000005</v>
      </c>
    </row>
    <row r="22" spans="1:9" ht="19.5" customHeight="1" outlineLevel="1">
      <c r="A22" s="133"/>
      <c r="B22" s="103" t="s">
        <v>48</v>
      </c>
      <c r="C22" s="85"/>
      <c r="D22" s="85"/>
      <c r="E22" s="86" t="s">
        <v>555</v>
      </c>
      <c r="F22" s="86"/>
      <c r="G22" s="26"/>
      <c r="H22" s="187"/>
      <c r="I22" s="187"/>
    </row>
    <row r="23" spans="1:9" ht="19.5" customHeight="1" outlineLevel="1">
      <c r="A23" s="133"/>
      <c r="B23" s="88" t="s">
        <v>232</v>
      </c>
      <c r="C23" s="157">
        <v>93382</v>
      </c>
      <c r="D23" s="88" t="s">
        <v>1146</v>
      </c>
      <c r="E23" s="154" t="s">
        <v>556</v>
      </c>
      <c r="F23" s="88" t="s">
        <v>50</v>
      </c>
      <c r="G23" s="127">
        <v>194.06</v>
      </c>
      <c r="H23" s="187">
        <v>25.18</v>
      </c>
      <c r="I23" s="187">
        <f t="shared" ref="I23:I33" si="1">PRODUCT(G23*H23)</f>
        <v>4886.4308000000001</v>
      </c>
    </row>
    <row r="24" spans="1:9" ht="19.5" customHeight="1" outlineLevel="1">
      <c r="A24" s="133"/>
      <c r="B24" s="88" t="s">
        <v>233</v>
      </c>
      <c r="C24" s="36">
        <v>93358</v>
      </c>
      <c r="D24" s="88" t="s">
        <v>1146</v>
      </c>
      <c r="E24" s="154" t="s">
        <v>983</v>
      </c>
      <c r="F24" s="88" t="s">
        <v>50</v>
      </c>
      <c r="G24" s="127">
        <v>179.96</v>
      </c>
      <c r="H24" s="187">
        <v>72.02</v>
      </c>
      <c r="I24" s="187">
        <f t="shared" si="1"/>
        <v>12960.7192</v>
      </c>
    </row>
    <row r="25" spans="1:9" ht="18.75" customHeight="1" outlineLevel="1">
      <c r="A25" s="133"/>
      <c r="B25" s="88" t="s">
        <v>234</v>
      </c>
      <c r="C25" s="36">
        <v>94098</v>
      </c>
      <c r="D25" s="88" t="s">
        <v>1146</v>
      </c>
      <c r="E25" s="154" t="s">
        <v>56</v>
      </c>
      <c r="F25" s="88" t="s">
        <v>52</v>
      </c>
      <c r="G25" s="127">
        <v>174.91</v>
      </c>
      <c r="H25" s="187">
        <v>6.19</v>
      </c>
      <c r="I25" s="187">
        <f t="shared" si="1"/>
        <v>1082.6929</v>
      </c>
    </row>
    <row r="26" spans="1:9" ht="18.75" customHeight="1" outlineLevel="1">
      <c r="A26" s="133"/>
      <c r="B26" s="88" t="s">
        <v>235</v>
      </c>
      <c r="C26" s="163" t="s">
        <v>188</v>
      </c>
      <c r="D26" s="88" t="s">
        <v>1146</v>
      </c>
      <c r="E26" s="154" t="s">
        <v>57</v>
      </c>
      <c r="F26" s="88" t="s">
        <v>50</v>
      </c>
      <c r="G26" s="127">
        <v>226.61</v>
      </c>
      <c r="H26" s="187">
        <v>54.62</v>
      </c>
      <c r="I26" s="187">
        <f t="shared" si="1"/>
        <v>12377.438200000001</v>
      </c>
    </row>
    <row r="27" spans="1:9" ht="18.75" customHeight="1" outlineLevel="1">
      <c r="A27" s="133"/>
      <c r="B27" s="103" t="s">
        <v>71</v>
      </c>
      <c r="C27" s="157"/>
      <c r="D27" s="88"/>
      <c r="E27" s="92" t="s">
        <v>557</v>
      </c>
      <c r="F27" s="88"/>
      <c r="G27" s="26"/>
      <c r="H27" s="187">
        <v>0</v>
      </c>
      <c r="I27" s="187">
        <f t="shared" si="1"/>
        <v>0</v>
      </c>
    </row>
    <row r="28" spans="1:9" ht="18.75" customHeight="1" outlineLevel="1">
      <c r="A28" s="133"/>
      <c r="B28" s="88" t="s">
        <v>236</v>
      </c>
      <c r="C28" s="36">
        <v>93358</v>
      </c>
      <c r="D28" s="88" t="s">
        <v>1146</v>
      </c>
      <c r="E28" s="154" t="s">
        <v>983</v>
      </c>
      <c r="F28" s="88" t="s">
        <v>50</v>
      </c>
      <c r="G28" s="127">
        <v>10.76</v>
      </c>
      <c r="H28" s="187">
        <v>72.02</v>
      </c>
      <c r="I28" s="187">
        <f t="shared" si="1"/>
        <v>774.9351999999999</v>
      </c>
    </row>
    <row r="29" spans="1:9" ht="18.75" customHeight="1" outlineLevel="1">
      <c r="A29" s="133"/>
      <c r="B29" s="88" t="s">
        <v>237</v>
      </c>
      <c r="C29" s="36">
        <v>94098</v>
      </c>
      <c r="D29" s="88" t="s">
        <v>1146</v>
      </c>
      <c r="E29" s="154" t="s">
        <v>56</v>
      </c>
      <c r="F29" s="88" t="s">
        <v>52</v>
      </c>
      <c r="G29" s="127">
        <v>14.54</v>
      </c>
      <c r="H29" s="187">
        <v>6.19</v>
      </c>
      <c r="I29" s="187">
        <f t="shared" si="1"/>
        <v>90.002600000000001</v>
      </c>
    </row>
    <row r="30" spans="1:9" ht="18.75" customHeight="1" outlineLevel="1">
      <c r="A30" s="133"/>
      <c r="B30" s="88" t="s">
        <v>238</v>
      </c>
      <c r="C30" s="163" t="s">
        <v>188</v>
      </c>
      <c r="D30" s="88" t="s">
        <v>1146</v>
      </c>
      <c r="E30" s="154" t="s">
        <v>57</v>
      </c>
      <c r="F30" s="88" t="s">
        <v>50</v>
      </c>
      <c r="G30" s="127">
        <v>9.01</v>
      </c>
      <c r="H30" s="187">
        <v>54.62</v>
      </c>
      <c r="I30" s="187">
        <f t="shared" si="1"/>
        <v>492.12619999999998</v>
      </c>
    </row>
    <row r="31" spans="1:9" ht="18.75" customHeight="1" outlineLevel="1">
      <c r="A31" s="133"/>
      <c r="B31" s="103" t="s">
        <v>72</v>
      </c>
      <c r="C31" s="157"/>
      <c r="D31" s="88"/>
      <c r="E31" s="92" t="s">
        <v>558</v>
      </c>
      <c r="F31" s="88"/>
      <c r="G31" s="26"/>
      <c r="H31" s="187">
        <v>0</v>
      </c>
      <c r="I31" s="187">
        <f t="shared" si="1"/>
        <v>0</v>
      </c>
    </row>
    <row r="32" spans="1:9" ht="18.75" customHeight="1" outlineLevel="1">
      <c r="A32" s="133"/>
      <c r="B32" s="88" t="s">
        <v>239</v>
      </c>
      <c r="C32" s="36">
        <v>93358</v>
      </c>
      <c r="D32" s="88" t="s">
        <v>1146</v>
      </c>
      <c r="E32" s="154" t="s">
        <v>983</v>
      </c>
      <c r="F32" s="88" t="s">
        <v>50</v>
      </c>
      <c r="G32" s="127">
        <v>9.6</v>
      </c>
      <c r="H32" s="187">
        <v>72.02</v>
      </c>
      <c r="I32" s="187">
        <f t="shared" si="1"/>
        <v>691.39199999999994</v>
      </c>
    </row>
    <row r="33" spans="1:9" ht="18.75" customHeight="1" outlineLevel="1">
      <c r="A33" s="133"/>
      <c r="B33" s="88" t="s">
        <v>240</v>
      </c>
      <c r="C33" s="36">
        <v>94098</v>
      </c>
      <c r="D33" s="88" t="s">
        <v>1146</v>
      </c>
      <c r="E33" s="154" t="s">
        <v>56</v>
      </c>
      <c r="F33" s="88" t="s">
        <v>52</v>
      </c>
      <c r="G33" s="127">
        <v>12.96</v>
      </c>
      <c r="H33" s="187">
        <v>6.19</v>
      </c>
      <c r="I33" s="187">
        <f t="shared" si="1"/>
        <v>80.222400000000007</v>
      </c>
    </row>
    <row r="34" spans="1:9" ht="18.75" customHeight="1" outlineLevel="1">
      <c r="A34" s="133"/>
      <c r="B34" s="88" t="s">
        <v>241</v>
      </c>
      <c r="C34" s="163" t="s">
        <v>188</v>
      </c>
      <c r="D34" s="88" t="s">
        <v>1146</v>
      </c>
      <c r="E34" s="154" t="s">
        <v>57</v>
      </c>
      <c r="F34" s="88" t="s">
        <v>50</v>
      </c>
      <c r="G34" s="127">
        <v>1.82</v>
      </c>
      <c r="H34" s="187">
        <v>54.62</v>
      </c>
      <c r="I34" s="187">
        <f>PRODUCT(G34*H34)</f>
        <v>99.4084</v>
      </c>
    </row>
    <row r="35" spans="1:9" ht="18.75" customHeight="1" outlineLevel="1">
      <c r="A35" s="133"/>
      <c r="B35" s="136"/>
      <c r="C35" s="137"/>
      <c r="D35" s="137"/>
      <c r="E35" s="137"/>
      <c r="F35" s="137"/>
      <c r="G35" s="137"/>
      <c r="H35" s="188"/>
      <c r="I35" s="187"/>
    </row>
    <row r="36" spans="1:9" ht="18.75" customHeight="1">
      <c r="A36" s="133"/>
      <c r="B36" s="133"/>
      <c r="C36" s="133"/>
      <c r="D36" s="133"/>
      <c r="E36" s="97"/>
      <c r="F36" s="133"/>
      <c r="G36" s="119"/>
      <c r="H36" s="186"/>
      <c r="I36" s="187"/>
    </row>
    <row r="37" spans="1:9" ht="18.75" customHeight="1">
      <c r="A37" s="133"/>
      <c r="B37" s="114">
        <v>3</v>
      </c>
      <c r="C37" s="114"/>
      <c r="D37" s="114"/>
      <c r="E37" s="94" t="s">
        <v>124</v>
      </c>
      <c r="F37" s="94"/>
      <c r="G37" s="6"/>
      <c r="H37" s="178"/>
      <c r="I37" s="179">
        <f>SUM(I38:I76)</f>
        <v>115035.95309999993</v>
      </c>
    </row>
    <row r="38" spans="1:9" ht="18.75" customHeight="1" outlineLevel="1">
      <c r="A38" s="133"/>
      <c r="B38" s="85" t="s">
        <v>49</v>
      </c>
      <c r="C38" s="85"/>
      <c r="D38" s="85"/>
      <c r="E38" s="86" t="s">
        <v>1095</v>
      </c>
      <c r="F38" s="87"/>
      <c r="G38" s="26"/>
      <c r="H38" s="187"/>
      <c r="I38" s="187"/>
    </row>
    <row r="39" spans="1:9" ht="18.75" customHeight="1" outlineLevel="1">
      <c r="A39" s="133"/>
      <c r="B39" s="134" t="s">
        <v>242</v>
      </c>
      <c r="C39" s="35">
        <v>95241</v>
      </c>
      <c r="D39" s="88" t="s">
        <v>1146</v>
      </c>
      <c r="E39" s="156" t="s">
        <v>516</v>
      </c>
      <c r="F39" s="134" t="s">
        <v>52</v>
      </c>
      <c r="G39" s="127">
        <v>75.28</v>
      </c>
      <c r="H39" s="187">
        <v>22.62</v>
      </c>
      <c r="I39" s="187">
        <f t="shared" ref="I39:I64" si="2">PRODUCT(G39*H39)</f>
        <v>1702.8336000000002</v>
      </c>
    </row>
    <row r="40" spans="1:9" ht="18.75" customHeight="1" outlineLevel="1">
      <c r="A40" s="133"/>
      <c r="B40" s="134" t="s">
        <v>243</v>
      </c>
      <c r="C40" s="158" t="s">
        <v>176</v>
      </c>
      <c r="D40" s="88" t="s">
        <v>1146</v>
      </c>
      <c r="E40" s="156" t="s">
        <v>517</v>
      </c>
      <c r="F40" s="134" t="s">
        <v>52</v>
      </c>
      <c r="G40" s="127">
        <v>160.87</v>
      </c>
      <c r="H40" s="187">
        <v>30.46</v>
      </c>
      <c r="I40" s="187">
        <f t="shared" si="2"/>
        <v>4900.1001999999999</v>
      </c>
    </row>
    <row r="41" spans="1:9" ht="18.75" customHeight="1" outlineLevel="1">
      <c r="A41" s="133"/>
      <c r="B41" s="134" t="s">
        <v>244</v>
      </c>
      <c r="C41" s="158">
        <v>92916</v>
      </c>
      <c r="D41" s="88" t="s">
        <v>1146</v>
      </c>
      <c r="E41" s="73" t="s">
        <v>551</v>
      </c>
      <c r="F41" s="134" t="s">
        <v>52</v>
      </c>
      <c r="G41" s="127">
        <v>450.26</v>
      </c>
      <c r="H41" s="187">
        <v>13.19</v>
      </c>
      <c r="I41" s="187">
        <f t="shared" si="2"/>
        <v>5938.9294</v>
      </c>
    </row>
    <row r="42" spans="1:9" ht="18.75" customHeight="1" outlineLevel="1">
      <c r="A42" s="133"/>
      <c r="B42" s="134" t="s">
        <v>245</v>
      </c>
      <c r="C42" s="158">
        <v>92917</v>
      </c>
      <c r="D42" s="88" t="s">
        <v>1146</v>
      </c>
      <c r="E42" s="73" t="s">
        <v>547</v>
      </c>
      <c r="F42" s="134" t="s">
        <v>52</v>
      </c>
      <c r="G42" s="127">
        <v>60.08</v>
      </c>
      <c r="H42" s="187">
        <v>12.53</v>
      </c>
      <c r="I42" s="187">
        <f t="shared" si="2"/>
        <v>752.80239999999992</v>
      </c>
    </row>
    <row r="43" spans="1:9" ht="20.100000000000001" customHeight="1" outlineLevel="1">
      <c r="A43" s="133"/>
      <c r="B43" s="134" t="s">
        <v>246</v>
      </c>
      <c r="C43" s="164">
        <v>92919</v>
      </c>
      <c r="D43" s="152" t="s">
        <v>1146</v>
      </c>
      <c r="E43" s="73" t="s">
        <v>544</v>
      </c>
      <c r="F43" s="134" t="s">
        <v>59</v>
      </c>
      <c r="G43" s="127">
        <v>562.26</v>
      </c>
      <c r="H43" s="187">
        <v>10.15</v>
      </c>
      <c r="I43" s="187">
        <f t="shared" si="2"/>
        <v>5706.9390000000003</v>
      </c>
    </row>
    <row r="44" spans="1:9" ht="20.100000000000001" customHeight="1" outlineLevel="1">
      <c r="A44" s="133"/>
      <c r="B44" s="134" t="s">
        <v>247</v>
      </c>
      <c r="C44" s="158">
        <v>92921</v>
      </c>
      <c r="D44" s="88" t="s">
        <v>1146</v>
      </c>
      <c r="E44" s="73" t="s">
        <v>546</v>
      </c>
      <c r="F44" s="134" t="s">
        <v>59</v>
      </c>
      <c r="G44" s="127">
        <v>229.18</v>
      </c>
      <c r="H44" s="187">
        <v>8.36</v>
      </c>
      <c r="I44" s="187">
        <f t="shared" si="2"/>
        <v>1915.9448</v>
      </c>
    </row>
    <row r="45" spans="1:9" ht="20.100000000000001" customHeight="1" outlineLevel="1">
      <c r="A45" s="133"/>
      <c r="B45" s="134" t="s">
        <v>510</v>
      </c>
      <c r="C45" s="164">
        <v>92915</v>
      </c>
      <c r="D45" s="152" t="s">
        <v>1146</v>
      </c>
      <c r="E45" s="73" t="s">
        <v>545</v>
      </c>
      <c r="F45" s="134" t="s">
        <v>59</v>
      </c>
      <c r="G45" s="127">
        <v>154.06</v>
      </c>
      <c r="H45" s="187">
        <v>14.49</v>
      </c>
      <c r="I45" s="187">
        <f t="shared" si="2"/>
        <v>2232.3294000000001</v>
      </c>
    </row>
    <row r="46" spans="1:9" ht="18.75" customHeight="1" outlineLevel="1">
      <c r="A46" s="133"/>
      <c r="B46" s="134" t="s">
        <v>511</v>
      </c>
      <c r="C46" s="158">
        <v>92720</v>
      </c>
      <c r="D46" s="88" t="s">
        <v>1146</v>
      </c>
      <c r="E46" s="154" t="s">
        <v>518</v>
      </c>
      <c r="F46" s="134" t="s">
        <v>50</v>
      </c>
      <c r="G46" s="127">
        <v>23.15</v>
      </c>
      <c r="H46" s="187">
        <v>456.66</v>
      </c>
      <c r="I46" s="187">
        <f t="shared" si="2"/>
        <v>10571.679</v>
      </c>
    </row>
    <row r="47" spans="1:9" ht="18.75" customHeight="1" outlineLevel="1">
      <c r="A47" s="133"/>
      <c r="B47" s="85" t="s">
        <v>62</v>
      </c>
      <c r="C47" s="159"/>
      <c r="D47" s="85"/>
      <c r="E47" s="86" t="s">
        <v>559</v>
      </c>
      <c r="F47" s="87"/>
      <c r="G47" s="127">
        <v>0</v>
      </c>
      <c r="H47" s="187">
        <v>0</v>
      </c>
      <c r="I47" s="187">
        <f t="shared" si="2"/>
        <v>0</v>
      </c>
    </row>
    <row r="48" spans="1:9" ht="18.75" customHeight="1" outlineLevel="1">
      <c r="A48" s="133"/>
      <c r="B48" s="134" t="s">
        <v>248</v>
      </c>
      <c r="C48" s="158" t="s">
        <v>176</v>
      </c>
      <c r="D48" s="88" t="s">
        <v>1146</v>
      </c>
      <c r="E48" s="156" t="s">
        <v>517</v>
      </c>
      <c r="F48" s="134" t="s">
        <v>52</v>
      </c>
      <c r="G48" s="127">
        <v>585.54999999999995</v>
      </c>
      <c r="H48" s="187">
        <v>30.46</v>
      </c>
      <c r="I48" s="187">
        <f t="shared" si="2"/>
        <v>17835.852999999999</v>
      </c>
    </row>
    <row r="49" spans="1:9" ht="20.100000000000001" customHeight="1" outlineLevel="1">
      <c r="A49" s="133"/>
      <c r="B49" s="134" t="s">
        <v>249</v>
      </c>
      <c r="C49" s="158">
        <v>92916</v>
      </c>
      <c r="D49" s="88" t="s">
        <v>1146</v>
      </c>
      <c r="E49" s="73" t="s">
        <v>551</v>
      </c>
      <c r="F49" s="134" t="s">
        <v>59</v>
      </c>
      <c r="G49" s="127">
        <v>0.17</v>
      </c>
      <c r="H49" s="187">
        <v>13.19</v>
      </c>
      <c r="I49" s="187">
        <f t="shared" si="2"/>
        <v>2.2423000000000002</v>
      </c>
    </row>
    <row r="50" spans="1:9" ht="20.100000000000001" customHeight="1" outlineLevel="1">
      <c r="A50" s="133"/>
      <c r="B50" s="134" t="s">
        <v>250</v>
      </c>
      <c r="C50" s="158">
        <v>92917</v>
      </c>
      <c r="D50" s="88" t="s">
        <v>1146</v>
      </c>
      <c r="E50" s="73" t="s">
        <v>547</v>
      </c>
      <c r="F50" s="134" t="s">
        <v>59</v>
      </c>
      <c r="G50" s="127">
        <v>1085.58</v>
      </c>
      <c r="H50" s="187">
        <v>12.53</v>
      </c>
      <c r="I50" s="187">
        <f t="shared" si="2"/>
        <v>13602.317399999998</v>
      </c>
    </row>
    <row r="51" spans="1:9" ht="20.100000000000001" customHeight="1" outlineLevel="1">
      <c r="A51" s="133"/>
      <c r="B51" s="134" t="s">
        <v>251</v>
      </c>
      <c r="C51" s="164">
        <v>92919</v>
      </c>
      <c r="D51" s="152" t="s">
        <v>1146</v>
      </c>
      <c r="E51" s="73" t="s">
        <v>544</v>
      </c>
      <c r="F51" s="134" t="s">
        <v>59</v>
      </c>
      <c r="G51" s="127">
        <v>99.87</v>
      </c>
      <c r="H51" s="187">
        <v>10.15</v>
      </c>
      <c r="I51" s="187">
        <f t="shared" si="2"/>
        <v>1013.6805000000001</v>
      </c>
    </row>
    <row r="52" spans="1:9" ht="20.100000000000001" customHeight="1" outlineLevel="1">
      <c r="A52" s="133"/>
      <c r="B52" s="134" t="s">
        <v>252</v>
      </c>
      <c r="C52" s="158">
        <v>92921</v>
      </c>
      <c r="D52" s="88" t="s">
        <v>1146</v>
      </c>
      <c r="E52" s="73" t="s">
        <v>546</v>
      </c>
      <c r="F52" s="134" t="s">
        <v>59</v>
      </c>
      <c r="G52" s="127">
        <v>44.09</v>
      </c>
      <c r="H52" s="187">
        <v>8.36</v>
      </c>
      <c r="I52" s="187">
        <f t="shared" si="2"/>
        <v>368.5924</v>
      </c>
    </row>
    <row r="53" spans="1:9" ht="20.100000000000001" customHeight="1" outlineLevel="1">
      <c r="A53" s="133"/>
      <c r="B53" s="134" t="s">
        <v>253</v>
      </c>
      <c r="C53" s="164">
        <v>92915</v>
      </c>
      <c r="D53" s="152" t="s">
        <v>1146</v>
      </c>
      <c r="E53" s="73" t="s">
        <v>545</v>
      </c>
      <c r="F53" s="134" t="s">
        <v>59</v>
      </c>
      <c r="G53" s="127">
        <v>554.73</v>
      </c>
      <c r="H53" s="187">
        <v>14.49</v>
      </c>
      <c r="I53" s="187">
        <f t="shared" si="2"/>
        <v>8038.0377000000008</v>
      </c>
    </row>
    <row r="54" spans="1:9" ht="18.75" customHeight="1" outlineLevel="1">
      <c r="A54" s="133"/>
      <c r="B54" s="134" t="s">
        <v>254</v>
      </c>
      <c r="C54" s="158">
        <v>92720</v>
      </c>
      <c r="D54" s="88" t="s">
        <v>1146</v>
      </c>
      <c r="E54" s="154" t="s">
        <v>518</v>
      </c>
      <c r="F54" s="134" t="s">
        <v>50</v>
      </c>
      <c r="G54" s="127">
        <v>39.450000000000003</v>
      </c>
      <c r="H54" s="187">
        <v>456.66</v>
      </c>
      <c r="I54" s="187">
        <f t="shared" si="2"/>
        <v>18015.237000000001</v>
      </c>
    </row>
    <row r="55" spans="1:9" ht="18.75" customHeight="1" outlineLevel="1">
      <c r="A55" s="133"/>
      <c r="B55" s="85" t="s">
        <v>130</v>
      </c>
      <c r="C55" s="157"/>
      <c r="D55" s="88"/>
      <c r="E55" s="92" t="s">
        <v>560</v>
      </c>
      <c r="F55" s="88"/>
      <c r="G55" s="127">
        <v>0</v>
      </c>
      <c r="H55" s="187">
        <v>0</v>
      </c>
      <c r="I55" s="187">
        <f t="shared" si="2"/>
        <v>0</v>
      </c>
    </row>
    <row r="56" spans="1:9" ht="18.75" customHeight="1" outlineLevel="1">
      <c r="A56" s="133"/>
      <c r="B56" s="88" t="s">
        <v>255</v>
      </c>
      <c r="C56" s="158">
        <v>90883</v>
      </c>
      <c r="D56" s="88" t="s">
        <v>1146</v>
      </c>
      <c r="E56" s="156" t="s">
        <v>992</v>
      </c>
      <c r="F56" s="88" t="s">
        <v>61</v>
      </c>
      <c r="G56" s="127">
        <v>63</v>
      </c>
      <c r="H56" s="187">
        <v>84.81</v>
      </c>
      <c r="I56" s="187">
        <f t="shared" si="2"/>
        <v>5343.03</v>
      </c>
    </row>
    <row r="57" spans="1:9" ht="18.75" customHeight="1" outlineLevel="1">
      <c r="A57" s="133"/>
      <c r="B57" s="88" t="s">
        <v>256</v>
      </c>
      <c r="C57" s="157"/>
      <c r="D57" s="88" t="s">
        <v>512</v>
      </c>
      <c r="E57" s="154" t="s">
        <v>561</v>
      </c>
      <c r="F57" s="88" t="s">
        <v>47</v>
      </c>
      <c r="G57" s="127">
        <v>9</v>
      </c>
      <c r="H57" s="187">
        <v>51.05</v>
      </c>
      <c r="I57" s="187">
        <f t="shared" si="2"/>
        <v>459.45</v>
      </c>
    </row>
    <row r="58" spans="1:9" ht="18.75" customHeight="1" outlineLevel="1">
      <c r="A58" s="133"/>
      <c r="B58" s="88" t="s">
        <v>257</v>
      </c>
      <c r="C58" s="35">
        <v>95241</v>
      </c>
      <c r="D58" s="88" t="s">
        <v>1146</v>
      </c>
      <c r="E58" s="156" t="s">
        <v>516</v>
      </c>
      <c r="F58" s="134" t="s">
        <v>52</v>
      </c>
      <c r="G58" s="127">
        <v>12.96</v>
      </c>
      <c r="H58" s="187">
        <v>22.62</v>
      </c>
      <c r="I58" s="187">
        <f t="shared" si="2"/>
        <v>293.15520000000004</v>
      </c>
    </row>
    <row r="59" spans="1:9" ht="18.75" customHeight="1" outlineLevel="1">
      <c r="A59" s="133"/>
      <c r="B59" s="88" t="s">
        <v>258</v>
      </c>
      <c r="C59" s="158" t="s">
        <v>176</v>
      </c>
      <c r="D59" s="88" t="s">
        <v>1146</v>
      </c>
      <c r="E59" s="156" t="s">
        <v>517</v>
      </c>
      <c r="F59" s="134" t="s">
        <v>52</v>
      </c>
      <c r="G59" s="127">
        <v>8.64</v>
      </c>
      <c r="H59" s="187">
        <v>30.46</v>
      </c>
      <c r="I59" s="187">
        <f t="shared" si="2"/>
        <v>263.17440000000005</v>
      </c>
    </row>
    <row r="60" spans="1:9" ht="20.100000000000001" customHeight="1" outlineLevel="1">
      <c r="A60" s="133"/>
      <c r="B60" s="88" t="s">
        <v>562</v>
      </c>
      <c r="C60" s="164">
        <v>92919</v>
      </c>
      <c r="D60" s="152" t="s">
        <v>1146</v>
      </c>
      <c r="E60" s="73" t="s">
        <v>544</v>
      </c>
      <c r="F60" s="134" t="s">
        <v>59</v>
      </c>
      <c r="G60" s="127">
        <v>238.29</v>
      </c>
      <c r="H60" s="187">
        <v>10.15</v>
      </c>
      <c r="I60" s="187">
        <f t="shared" si="2"/>
        <v>2418.6435000000001</v>
      </c>
    </row>
    <row r="61" spans="1:9" ht="20.100000000000001" customHeight="1" outlineLevel="1">
      <c r="A61" s="133"/>
      <c r="B61" s="88" t="s">
        <v>563</v>
      </c>
      <c r="C61" s="158">
        <v>92921</v>
      </c>
      <c r="D61" s="88" t="s">
        <v>1146</v>
      </c>
      <c r="E61" s="73" t="s">
        <v>546</v>
      </c>
      <c r="F61" s="134" t="s">
        <v>59</v>
      </c>
      <c r="G61" s="127">
        <v>199.34</v>
      </c>
      <c r="H61" s="187">
        <v>8.36</v>
      </c>
      <c r="I61" s="187">
        <f t="shared" si="2"/>
        <v>1666.4823999999999</v>
      </c>
    </row>
    <row r="62" spans="1:9" ht="20.100000000000001" customHeight="1" outlineLevel="1">
      <c r="A62" s="133"/>
      <c r="B62" s="88" t="s">
        <v>564</v>
      </c>
      <c r="C62" s="158">
        <v>92924</v>
      </c>
      <c r="D62" s="88" t="s">
        <v>1146</v>
      </c>
      <c r="E62" s="73" t="s">
        <v>987</v>
      </c>
      <c r="F62" s="134" t="s">
        <v>59</v>
      </c>
      <c r="G62" s="127">
        <v>18.489999999999998</v>
      </c>
      <c r="H62" s="187">
        <v>6.26</v>
      </c>
      <c r="I62" s="187">
        <f t="shared" si="2"/>
        <v>115.74739999999998</v>
      </c>
    </row>
    <row r="63" spans="1:9" ht="20.100000000000001" customHeight="1" outlineLevel="1">
      <c r="A63" s="133"/>
      <c r="B63" s="88" t="s">
        <v>989</v>
      </c>
      <c r="C63" s="164">
        <v>92915</v>
      </c>
      <c r="D63" s="152" t="s">
        <v>1146</v>
      </c>
      <c r="E63" s="73" t="s">
        <v>988</v>
      </c>
      <c r="F63" s="134" t="s">
        <v>59</v>
      </c>
      <c r="G63" s="127">
        <v>23.54</v>
      </c>
      <c r="H63" s="187">
        <v>14.49</v>
      </c>
      <c r="I63" s="187">
        <f t="shared" si="2"/>
        <v>341.09460000000001</v>
      </c>
    </row>
    <row r="64" spans="1:9" ht="18.75" customHeight="1" outlineLevel="1">
      <c r="A64" s="133"/>
      <c r="B64" s="88" t="s">
        <v>990</v>
      </c>
      <c r="C64" s="158">
        <v>92720</v>
      </c>
      <c r="D64" s="88" t="s">
        <v>1146</v>
      </c>
      <c r="E64" s="154" t="s">
        <v>518</v>
      </c>
      <c r="F64" s="134" t="s">
        <v>50</v>
      </c>
      <c r="G64" s="127">
        <v>10.87</v>
      </c>
      <c r="H64" s="187">
        <v>456.66</v>
      </c>
      <c r="I64" s="187">
        <f t="shared" si="2"/>
        <v>4963.8941999999997</v>
      </c>
    </row>
    <row r="65" spans="1:11" ht="18.75" customHeight="1" outlineLevel="1">
      <c r="A65" s="133"/>
      <c r="B65" s="85" t="s">
        <v>131</v>
      </c>
      <c r="C65" s="157"/>
      <c r="D65" s="88"/>
      <c r="E65" s="92" t="s">
        <v>565</v>
      </c>
      <c r="F65" s="88"/>
      <c r="G65" s="127">
        <v>0</v>
      </c>
      <c r="H65" s="187">
        <v>0</v>
      </c>
      <c r="I65" s="187">
        <f t="shared" ref="I65" si="3">TRUNC(G65*H65,2)</f>
        <v>0</v>
      </c>
    </row>
    <row r="66" spans="1:11" ht="18.75" customHeight="1" outlineLevel="1">
      <c r="A66" s="133"/>
      <c r="B66" s="88" t="s">
        <v>259</v>
      </c>
      <c r="C66" s="158">
        <v>90883</v>
      </c>
      <c r="D66" s="88" t="s">
        <v>1146</v>
      </c>
      <c r="E66" s="156" t="s">
        <v>991</v>
      </c>
      <c r="F66" s="88" t="s">
        <v>61</v>
      </c>
      <c r="G66" s="127">
        <v>21</v>
      </c>
      <c r="H66" s="187">
        <v>84.81</v>
      </c>
      <c r="I66" s="187">
        <f t="shared" ref="I66:I76" si="4">PRODUCT(G66*H66)</f>
        <v>1781.01</v>
      </c>
    </row>
    <row r="67" spans="1:11" ht="18.75" customHeight="1" outlineLevel="1">
      <c r="A67" s="133"/>
      <c r="B67" s="88" t="s">
        <v>260</v>
      </c>
      <c r="C67" s="35">
        <v>95241</v>
      </c>
      <c r="D67" s="88" t="s">
        <v>1146</v>
      </c>
      <c r="E67" s="156" t="s">
        <v>516</v>
      </c>
      <c r="F67" s="134" t="s">
        <v>52</v>
      </c>
      <c r="G67" s="127">
        <v>1.5</v>
      </c>
      <c r="H67" s="187">
        <v>22.62</v>
      </c>
      <c r="I67" s="187">
        <f t="shared" si="4"/>
        <v>33.93</v>
      </c>
    </row>
    <row r="68" spans="1:11" ht="18.75" customHeight="1" outlineLevel="1">
      <c r="A68" s="133"/>
      <c r="B68" s="88" t="s">
        <v>261</v>
      </c>
      <c r="C68" s="158" t="s">
        <v>176</v>
      </c>
      <c r="D68" s="88" t="s">
        <v>1146</v>
      </c>
      <c r="E68" s="156" t="s">
        <v>517</v>
      </c>
      <c r="F68" s="134" t="s">
        <v>52</v>
      </c>
      <c r="G68" s="127">
        <v>6</v>
      </c>
      <c r="H68" s="187">
        <v>30.46</v>
      </c>
      <c r="I68" s="187">
        <f t="shared" si="4"/>
        <v>182.76</v>
      </c>
    </row>
    <row r="69" spans="1:11" ht="20.100000000000001" customHeight="1" outlineLevel="1">
      <c r="A69" s="133"/>
      <c r="B69" s="88" t="s">
        <v>262</v>
      </c>
      <c r="C69" s="164">
        <v>92915</v>
      </c>
      <c r="D69" s="152" t="s">
        <v>1146</v>
      </c>
      <c r="E69" s="73" t="s">
        <v>545</v>
      </c>
      <c r="F69" s="134" t="s">
        <v>59</v>
      </c>
      <c r="G69" s="127">
        <v>12.23</v>
      </c>
      <c r="H69" s="187">
        <v>14.49</v>
      </c>
      <c r="I69" s="187">
        <f t="shared" si="4"/>
        <v>177.21270000000001</v>
      </c>
    </row>
    <row r="70" spans="1:11" ht="18.75" customHeight="1" outlineLevel="1">
      <c r="A70" s="133"/>
      <c r="B70" s="88" t="s">
        <v>566</v>
      </c>
      <c r="C70" s="158">
        <v>92720</v>
      </c>
      <c r="D70" s="88" t="s">
        <v>1146</v>
      </c>
      <c r="E70" s="154" t="s">
        <v>518</v>
      </c>
      <c r="F70" s="134" t="s">
        <v>50</v>
      </c>
      <c r="G70" s="127">
        <v>0.75</v>
      </c>
      <c r="H70" s="187">
        <v>456.66</v>
      </c>
      <c r="I70" s="187">
        <f>PRODUCT(G70,H70)</f>
        <v>342.495</v>
      </c>
    </row>
    <row r="71" spans="1:11" ht="18.75" customHeight="1" outlineLevel="1">
      <c r="A71" s="133"/>
      <c r="B71" s="85" t="s">
        <v>134</v>
      </c>
      <c r="C71" s="159"/>
      <c r="D71" s="85"/>
      <c r="E71" s="92" t="s">
        <v>984</v>
      </c>
      <c r="F71" s="87"/>
      <c r="G71" s="127">
        <v>0</v>
      </c>
      <c r="H71" s="187">
        <v>0</v>
      </c>
      <c r="I71" s="187">
        <f t="shared" si="4"/>
        <v>0</v>
      </c>
    </row>
    <row r="72" spans="1:11" ht="18.75" customHeight="1" outlineLevel="1" thickBot="1">
      <c r="A72" s="133"/>
      <c r="B72" s="134" t="s">
        <v>263</v>
      </c>
      <c r="C72" s="35">
        <v>95241</v>
      </c>
      <c r="D72" s="88" t="s">
        <v>1146</v>
      </c>
      <c r="E72" s="154" t="s">
        <v>516</v>
      </c>
      <c r="F72" s="134" t="s">
        <v>52</v>
      </c>
      <c r="G72" s="127">
        <v>11.45</v>
      </c>
      <c r="H72" s="187">
        <v>22.62</v>
      </c>
      <c r="I72" s="187">
        <f t="shared" si="4"/>
        <v>258.99900000000002</v>
      </c>
    </row>
    <row r="73" spans="1:11" ht="18.75" customHeight="1" outlineLevel="1" thickTop="1">
      <c r="A73" s="133"/>
      <c r="B73" s="134" t="s">
        <v>264</v>
      </c>
      <c r="C73" s="158" t="s">
        <v>176</v>
      </c>
      <c r="D73" s="88" t="s">
        <v>1146</v>
      </c>
      <c r="E73" s="156" t="s">
        <v>517</v>
      </c>
      <c r="F73" s="134" t="s">
        <v>52</v>
      </c>
      <c r="G73" s="127">
        <v>36.64</v>
      </c>
      <c r="H73" s="187">
        <v>30.46</v>
      </c>
      <c r="I73" s="187">
        <f t="shared" si="4"/>
        <v>1116.0544</v>
      </c>
      <c r="K73" s="172"/>
    </row>
    <row r="74" spans="1:11" ht="20.100000000000001" customHeight="1" outlineLevel="1" thickBot="1">
      <c r="A74" s="133"/>
      <c r="B74" s="134" t="s">
        <v>985</v>
      </c>
      <c r="C74" s="158">
        <v>92917</v>
      </c>
      <c r="D74" s="88" t="s">
        <v>1146</v>
      </c>
      <c r="E74" s="73" t="s">
        <v>547</v>
      </c>
      <c r="F74" s="134" t="s">
        <v>59</v>
      </c>
      <c r="G74" s="127">
        <v>78.87</v>
      </c>
      <c r="H74" s="187">
        <v>12.53</v>
      </c>
      <c r="I74" s="187">
        <f t="shared" si="4"/>
        <v>988.24109999999996</v>
      </c>
      <c r="K74" s="173"/>
    </row>
    <row r="75" spans="1:11" ht="20.100000000000001" customHeight="1" outlineLevel="1">
      <c r="A75" s="133"/>
      <c r="B75" s="134" t="s">
        <v>567</v>
      </c>
      <c r="C75" s="164">
        <v>92915</v>
      </c>
      <c r="D75" s="152" t="s">
        <v>1146</v>
      </c>
      <c r="E75" s="73" t="s">
        <v>545</v>
      </c>
      <c r="F75" s="134" t="s">
        <v>59</v>
      </c>
      <c r="G75" s="127">
        <v>8.43</v>
      </c>
      <c r="H75" s="187">
        <v>14.49</v>
      </c>
      <c r="I75" s="187">
        <f t="shared" si="4"/>
        <v>122.1507</v>
      </c>
      <c r="K75" s="174"/>
    </row>
    <row r="76" spans="1:11" ht="18.75" customHeight="1" outlineLevel="1" thickBot="1">
      <c r="A76" s="133"/>
      <c r="B76" s="134" t="s">
        <v>986</v>
      </c>
      <c r="C76" s="134">
        <v>92720</v>
      </c>
      <c r="D76" s="88" t="s">
        <v>1146</v>
      </c>
      <c r="E76" s="154" t="s">
        <v>518</v>
      </c>
      <c r="F76" s="134" t="s">
        <v>50</v>
      </c>
      <c r="G76" s="127">
        <v>3.44</v>
      </c>
      <c r="H76" s="187">
        <v>456.66</v>
      </c>
      <c r="I76" s="187">
        <f t="shared" si="4"/>
        <v>1570.9104</v>
      </c>
      <c r="K76" s="173"/>
    </row>
    <row r="77" spans="1:11" ht="18.75" customHeight="1" outlineLevel="1" collapsed="1">
      <c r="A77" s="133"/>
      <c r="B77" s="136"/>
      <c r="C77" s="137"/>
      <c r="D77" s="137"/>
      <c r="E77" s="137"/>
      <c r="F77" s="137"/>
      <c r="G77" s="137"/>
      <c r="H77" s="188"/>
      <c r="I77" s="187">
        <f t="shared" ref="I77:I95" si="5">TRUNC(G77*H77,2)</f>
        <v>0</v>
      </c>
      <c r="K77" s="174"/>
    </row>
    <row r="78" spans="1:11" ht="18.75" customHeight="1" thickBot="1">
      <c r="A78" s="133"/>
      <c r="B78" s="133"/>
      <c r="C78" s="133"/>
      <c r="D78" s="133"/>
      <c r="E78" s="97"/>
      <c r="F78" s="133"/>
      <c r="G78" s="119"/>
      <c r="H78" s="186"/>
      <c r="I78" s="187"/>
      <c r="K78" s="173"/>
    </row>
    <row r="79" spans="1:11" ht="18.75" customHeight="1">
      <c r="A79" s="133"/>
      <c r="B79" s="114">
        <v>4</v>
      </c>
      <c r="C79" s="114"/>
      <c r="D79" s="114"/>
      <c r="E79" s="94" t="s">
        <v>73</v>
      </c>
      <c r="F79" s="94"/>
      <c r="G79" s="153"/>
      <c r="H79" s="178"/>
      <c r="I79" s="179">
        <f>SUM(I80:I107)</f>
        <v>132870.09969999999</v>
      </c>
      <c r="K79" s="174"/>
    </row>
    <row r="80" spans="1:11" ht="18.75" customHeight="1" outlineLevel="1" thickBot="1">
      <c r="A80" s="133"/>
      <c r="B80" s="85" t="s">
        <v>51</v>
      </c>
      <c r="C80" s="85"/>
      <c r="D80" s="85"/>
      <c r="E80" s="86" t="s">
        <v>84</v>
      </c>
      <c r="F80" s="87"/>
      <c r="G80" s="127"/>
      <c r="H80" s="187"/>
      <c r="I80" s="187"/>
      <c r="K80" s="173"/>
    </row>
    <row r="81" spans="1:11" ht="30" customHeight="1" outlineLevel="1">
      <c r="A81" s="133"/>
      <c r="B81" s="134" t="s">
        <v>265</v>
      </c>
      <c r="C81" s="164">
        <v>92431</v>
      </c>
      <c r="D81" s="152" t="s">
        <v>1146</v>
      </c>
      <c r="E81" s="73" t="s">
        <v>552</v>
      </c>
      <c r="F81" s="134" t="s">
        <v>52</v>
      </c>
      <c r="G81" s="127">
        <v>468.33</v>
      </c>
      <c r="H81" s="187">
        <v>40.75</v>
      </c>
      <c r="I81" s="187">
        <f t="shared" ref="I81:I94" si="6">PRODUCT(G81*H81)</f>
        <v>19084.447499999998</v>
      </c>
      <c r="K81" s="174"/>
    </row>
    <row r="82" spans="1:11" ht="18.75" customHeight="1" outlineLevel="1" thickBot="1">
      <c r="A82" s="133"/>
      <c r="B82" s="134" t="s">
        <v>266</v>
      </c>
      <c r="C82" s="164">
        <v>92919</v>
      </c>
      <c r="D82" s="152" t="s">
        <v>1146</v>
      </c>
      <c r="E82" s="73" t="s">
        <v>544</v>
      </c>
      <c r="F82" s="134" t="s">
        <v>59</v>
      </c>
      <c r="G82" s="127">
        <v>1160.01</v>
      </c>
      <c r="H82" s="187">
        <v>10.15</v>
      </c>
      <c r="I82" s="187">
        <f t="shared" si="6"/>
        <v>11774.101500000001</v>
      </c>
      <c r="K82" s="173"/>
    </row>
    <row r="83" spans="1:11" ht="18.75" customHeight="1" outlineLevel="1">
      <c r="A83" s="133"/>
      <c r="B83" s="134" t="s">
        <v>267</v>
      </c>
      <c r="C83" s="158">
        <v>92921</v>
      </c>
      <c r="D83" s="88" t="s">
        <v>1146</v>
      </c>
      <c r="E83" s="73" t="s">
        <v>546</v>
      </c>
      <c r="F83" s="134" t="s">
        <v>59</v>
      </c>
      <c r="G83" s="127">
        <v>604.15</v>
      </c>
      <c r="H83" s="187">
        <v>8.36</v>
      </c>
      <c r="I83" s="187">
        <f t="shared" si="6"/>
        <v>5050.6939999999995</v>
      </c>
      <c r="K83" s="174"/>
    </row>
    <row r="84" spans="1:11" ht="18.75" customHeight="1" outlineLevel="1" thickBot="1">
      <c r="A84" s="133"/>
      <c r="B84" s="134" t="s">
        <v>268</v>
      </c>
      <c r="C84" s="164">
        <v>92915</v>
      </c>
      <c r="D84" s="152" t="s">
        <v>1146</v>
      </c>
      <c r="E84" s="73" t="s">
        <v>545</v>
      </c>
      <c r="F84" s="134" t="s">
        <v>59</v>
      </c>
      <c r="G84" s="127">
        <v>640.24</v>
      </c>
      <c r="H84" s="187">
        <v>14.49</v>
      </c>
      <c r="I84" s="187">
        <f t="shared" si="6"/>
        <v>9277.0776000000005</v>
      </c>
      <c r="K84" s="173"/>
    </row>
    <row r="85" spans="1:11" ht="18.75" customHeight="1" outlineLevel="1">
      <c r="A85" s="133"/>
      <c r="B85" s="134" t="s">
        <v>548</v>
      </c>
      <c r="C85" s="158">
        <v>92720</v>
      </c>
      <c r="D85" s="88" t="s">
        <v>1146</v>
      </c>
      <c r="E85" s="154" t="s">
        <v>518</v>
      </c>
      <c r="F85" s="134" t="s">
        <v>50</v>
      </c>
      <c r="G85" s="127">
        <v>25.7</v>
      </c>
      <c r="H85" s="187">
        <v>456.66</v>
      </c>
      <c r="I85" s="187">
        <f t="shared" si="6"/>
        <v>11736.162</v>
      </c>
      <c r="K85" s="174"/>
    </row>
    <row r="86" spans="1:11" ht="18.75" customHeight="1" outlineLevel="1" thickBot="1">
      <c r="A86" s="133"/>
      <c r="B86" s="85" t="s">
        <v>53</v>
      </c>
      <c r="C86" s="159"/>
      <c r="D86" s="85"/>
      <c r="E86" s="86" t="s">
        <v>85</v>
      </c>
      <c r="F86" s="87"/>
      <c r="G86" s="127">
        <v>0</v>
      </c>
      <c r="H86" s="187">
        <v>0</v>
      </c>
      <c r="I86" s="187">
        <f t="shared" si="6"/>
        <v>0</v>
      </c>
      <c r="K86" s="173"/>
    </row>
    <row r="87" spans="1:11" ht="30" customHeight="1" outlineLevel="1">
      <c r="A87" s="133"/>
      <c r="B87" s="134" t="s">
        <v>269</v>
      </c>
      <c r="C87" s="164">
        <v>92431</v>
      </c>
      <c r="D87" s="152" t="s">
        <v>1146</v>
      </c>
      <c r="E87" s="73" t="s">
        <v>552</v>
      </c>
      <c r="F87" s="134" t="s">
        <v>52</v>
      </c>
      <c r="G87" s="127">
        <v>595.11</v>
      </c>
      <c r="H87" s="187">
        <v>40.75</v>
      </c>
      <c r="I87" s="187">
        <f t="shared" si="6"/>
        <v>24250.732500000002</v>
      </c>
    </row>
    <row r="88" spans="1:11" ht="20.100000000000001" customHeight="1" outlineLevel="1">
      <c r="A88" s="133"/>
      <c r="B88" s="134" t="s">
        <v>270</v>
      </c>
      <c r="C88" s="158">
        <v>92917</v>
      </c>
      <c r="D88" s="88" t="s">
        <v>1146</v>
      </c>
      <c r="E88" s="73" t="s">
        <v>547</v>
      </c>
      <c r="F88" s="134" t="s">
        <v>59</v>
      </c>
      <c r="G88" s="127">
        <v>1058.6400000000001</v>
      </c>
      <c r="H88" s="187">
        <v>12.53</v>
      </c>
      <c r="I88" s="187">
        <f t="shared" si="6"/>
        <v>13264.7592</v>
      </c>
    </row>
    <row r="89" spans="1:11" ht="20.100000000000001" customHeight="1" outlineLevel="1">
      <c r="A89" s="133"/>
      <c r="B89" s="134" t="s">
        <v>271</v>
      </c>
      <c r="C89" s="164">
        <v>92919</v>
      </c>
      <c r="D89" s="152" t="s">
        <v>1146</v>
      </c>
      <c r="E89" s="73" t="s">
        <v>544</v>
      </c>
      <c r="F89" s="134" t="s">
        <v>59</v>
      </c>
      <c r="G89" s="127">
        <v>62.37</v>
      </c>
      <c r="H89" s="187">
        <v>10.15</v>
      </c>
      <c r="I89" s="187">
        <f t="shared" si="6"/>
        <v>633.05550000000005</v>
      </c>
    </row>
    <row r="90" spans="1:11" ht="18.75" customHeight="1" outlineLevel="1">
      <c r="A90" s="133"/>
      <c r="B90" s="134" t="s">
        <v>493</v>
      </c>
      <c r="C90" s="158">
        <v>92921</v>
      </c>
      <c r="D90" s="88" t="s">
        <v>1146</v>
      </c>
      <c r="E90" s="73" t="s">
        <v>546</v>
      </c>
      <c r="F90" s="134" t="s">
        <v>59</v>
      </c>
      <c r="G90" s="127">
        <v>7.16</v>
      </c>
      <c r="H90" s="187">
        <v>8.36</v>
      </c>
      <c r="I90" s="187">
        <f t="shared" si="6"/>
        <v>59.857599999999998</v>
      </c>
    </row>
    <row r="91" spans="1:11" ht="18.75" customHeight="1" outlineLevel="1">
      <c r="A91" s="133"/>
      <c r="B91" s="134" t="s">
        <v>549</v>
      </c>
      <c r="C91" s="164">
        <v>92915</v>
      </c>
      <c r="D91" s="152" t="s">
        <v>1146</v>
      </c>
      <c r="E91" s="73" t="s">
        <v>545</v>
      </c>
      <c r="F91" s="134" t="s">
        <v>59</v>
      </c>
      <c r="G91" s="127">
        <v>568.99</v>
      </c>
      <c r="H91" s="187">
        <v>14.49</v>
      </c>
      <c r="I91" s="187">
        <f t="shared" si="6"/>
        <v>8244.6651000000002</v>
      </c>
    </row>
    <row r="92" spans="1:11" ht="18.75" customHeight="1" outlineLevel="1">
      <c r="A92" s="133"/>
      <c r="B92" s="134" t="s">
        <v>550</v>
      </c>
      <c r="C92" s="158">
        <v>92720</v>
      </c>
      <c r="D92" s="88" t="s">
        <v>1146</v>
      </c>
      <c r="E92" s="154" t="s">
        <v>518</v>
      </c>
      <c r="F92" s="134" t="s">
        <v>50</v>
      </c>
      <c r="G92" s="127">
        <v>40.15</v>
      </c>
      <c r="H92" s="187">
        <v>456.66</v>
      </c>
      <c r="I92" s="187">
        <f t="shared" si="6"/>
        <v>18334.899000000001</v>
      </c>
    </row>
    <row r="93" spans="1:11" ht="18.75" customHeight="1" outlineLevel="1">
      <c r="A93" s="133"/>
      <c r="B93" s="85" t="s">
        <v>54</v>
      </c>
      <c r="C93" s="159"/>
      <c r="D93" s="85"/>
      <c r="E93" s="86" t="s">
        <v>568</v>
      </c>
      <c r="F93" s="87"/>
      <c r="G93" s="127">
        <v>0</v>
      </c>
      <c r="H93" s="187">
        <v>0</v>
      </c>
      <c r="I93" s="187">
        <f t="shared" si="6"/>
        <v>0</v>
      </c>
    </row>
    <row r="94" spans="1:11" ht="18.75" customHeight="1" outlineLevel="1">
      <c r="A94" s="133"/>
      <c r="B94" s="134" t="s">
        <v>272</v>
      </c>
      <c r="C94" s="31">
        <v>93183</v>
      </c>
      <c r="D94" s="134" t="s">
        <v>1146</v>
      </c>
      <c r="E94" s="154" t="s">
        <v>519</v>
      </c>
      <c r="F94" s="134" t="s">
        <v>61</v>
      </c>
      <c r="G94" s="127">
        <v>216.6</v>
      </c>
      <c r="H94" s="187">
        <v>32.6</v>
      </c>
      <c r="I94" s="187">
        <f t="shared" si="6"/>
        <v>7061.16</v>
      </c>
    </row>
    <row r="95" spans="1:11" ht="18.75" customHeight="1" outlineLevel="1">
      <c r="A95" s="133"/>
      <c r="B95" s="85" t="s">
        <v>88</v>
      </c>
      <c r="C95" s="158"/>
      <c r="D95" s="134"/>
      <c r="E95" s="86" t="s">
        <v>569</v>
      </c>
      <c r="F95" s="134"/>
      <c r="G95" s="127">
        <v>0</v>
      </c>
      <c r="H95" s="187">
        <v>0</v>
      </c>
      <c r="I95" s="187">
        <f t="shared" si="5"/>
        <v>0</v>
      </c>
    </row>
    <row r="96" spans="1:11" ht="30" customHeight="1" outlineLevel="1">
      <c r="A96" s="133"/>
      <c r="B96" s="134" t="s">
        <v>273</v>
      </c>
      <c r="C96" s="164">
        <v>92431</v>
      </c>
      <c r="D96" s="152" t="s">
        <v>1146</v>
      </c>
      <c r="E96" s="73" t="s">
        <v>552</v>
      </c>
      <c r="F96" s="134" t="s">
        <v>52</v>
      </c>
      <c r="G96" s="127">
        <v>14.54</v>
      </c>
      <c r="H96" s="187">
        <v>40.75</v>
      </c>
      <c r="I96" s="187">
        <f>TRUNC(G96*H96,2)</f>
        <v>592.5</v>
      </c>
    </row>
    <row r="97" spans="1:9" ht="18.75" customHeight="1" outlineLevel="1">
      <c r="A97" s="133"/>
      <c r="B97" s="134" t="s">
        <v>274</v>
      </c>
      <c r="C97" s="158">
        <v>92917</v>
      </c>
      <c r="D97" s="88" t="s">
        <v>1146</v>
      </c>
      <c r="E97" s="73" t="s">
        <v>547</v>
      </c>
      <c r="F97" s="134" t="s">
        <v>59</v>
      </c>
      <c r="G97" s="127">
        <v>36.200000000000003</v>
      </c>
      <c r="H97" s="187">
        <v>12.53</v>
      </c>
      <c r="I97" s="187">
        <f t="shared" ref="I97:I106" si="7">PRODUCT(G97*H97)</f>
        <v>453.58600000000001</v>
      </c>
    </row>
    <row r="98" spans="1:9" ht="18.75" customHeight="1" outlineLevel="1">
      <c r="A98" s="133"/>
      <c r="B98" s="134" t="s">
        <v>275</v>
      </c>
      <c r="C98" s="164">
        <v>92915</v>
      </c>
      <c r="D98" s="152" t="s">
        <v>1146</v>
      </c>
      <c r="E98" s="73" t="s">
        <v>545</v>
      </c>
      <c r="F98" s="134" t="s">
        <v>59</v>
      </c>
      <c r="G98" s="127">
        <v>7.85</v>
      </c>
      <c r="H98" s="187">
        <v>14.49</v>
      </c>
      <c r="I98" s="187">
        <f t="shared" si="7"/>
        <v>113.7465</v>
      </c>
    </row>
    <row r="99" spans="1:9" ht="18.75" customHeight="1" outlineLevel="1">
      <c r="A99" s="133"/>
      <c r="B99" s="134" t="s">
        <v>276</v>
      </c>
      <c r="C99" s="158">
        <v>92720</v>
      </c>
      <c r="D99" s="88" t="s">
        <v>1146</v>
      </c>
      <c r="E99" s="154" t="s">
        <v>518</v>
      </c>
      <c r="F99" s="134" t="s">
        <v>50</v>
      </c>
      <c r="G99" s="127">
        <v>0.62</v>
      </c>
      <c r="H99" s="187">
        <v>456.66</v>
      </c>
      <c r="I99" s="187">
        <f t="shared" si="7"/>
        <v>283.12920000000003</v>
      </c>
    </row>
    <row r="100" spans="1:9" ht="18.75" customHeight="1" outlineLevel="1">
      <c r="A100" s="133"/>
      <c r="B100" s="85" t="s">
        <v>132</v>
      </c>
      <c r="C100" s="158"/>
      <c r="D100" s="134"/>
      <c r="E100" s="86" t="s">
        <v>570</v>
      </c>
      <c r="F100" s="134"/>
      <c r="G100" s="127">
        <v>0</v>
      </c>
      <c r="H100" s="187">
        <v>0</v>
      </c>
      <c r="I100" s="187">
        <f t="shared" si="7"/>
        <v>0</v>
      </c>
    </row>
    <row r="101" spans="1:9" ht="30" customHeight="1" outlineLevel="1">
      <c r="A101" s="133"/>
      <c r="B101" s="134" t="s">
        <v>277</v>
      </c>
      <c r="C101" s="164">
        <v>92431</v>
      </c>
      <c r="D101" s="152" t="s">
        <v>1146</v>
      </c>
      <c r="E101" s="73" t="s">
        <v>552</v>
      </c>
      <c r="F101" s="134" t="s">
        <v>52</v>
      </c>
      <c r="G101" s="127">
        <v>21.17</v>
      </c>
      <c r="H101" s="187">
        <v>40.75</v>
      </c>
      <c r="I101" s="187">
        <f t="shared" si="7"/>
        <v>862.67750000000012</v>
      </c>
    </row>
    <row r="102" spans="1:9" ht="18.75" customHeight="1" outlineLevel="1">
      <c r="A102" s="133"/>
      <c r="B102" s="134" t="s">
        <v>278</v>
      </c>
      <c r="C102" s="158">
        <v>92916</v>
      </c>
      <c r="D102" s="88" t="s">
        <v>1146</v>
      </c>
      <c r="E102" s="73" t="s">
        <v>551</v>
      </c>
      <c r="F102" s="134" t="s">
        <v>59</v>
      </c>
      <c r="G102" s="127">
        <v>18.52</v>
      </c>
      <c r="H102" s="187">
        <v>13.19</v>
      </c>
      <c r="I102" s="187">
        <f t="shared" si="7"/>
        <v>244.27879999999999</v>
      </c>
    </row>
    <row r="103" spans="1:9" ht="18.75" customHeight="1" outlineLevel="1">
      <c r="A103" s="133"/>
      <c r="B103" s="134" t="s">
        <v>279</v>
      </c>
      <c r="C103" s="158">
        <v>92917</v>
      </c>
      <c r="D103" s="88" t="s">
        <v>1146</v>
      </c>
      <c r="E103" s="73" t="s">
        <v>547</v>
      </c>
      <c r="F103" s="134" t="s">
        <v>59</v>
      </c>
      <c r="G103" s="127">
        <v>19.5</v>
      </c>
      <c r="H103" s="187">
        <v>12.53</v>
      </c>
      <c r="I103" s="187">
        <f>TRUNC(G103*H103,2)</f>
        <v>244.33</v>
      </c>
    </row>
    <row r="104" spans="1:9" ht="18.75" customHeight="1" outlineLevel="1">
      <c r="A104" s="133"/>
      <c r="B104" s="134" t="s">
        <v>280</v>
      </c>
      <c r="C104" s="164">
        <v>92919</v>
      </c>
      <c r="D104" s="152" t="s">
        <v>1146</v>
      </c>
      <c r="E104" s="73" t="s">
        <v>544</v>
      </c>
      <c r="F104" s="134" t="s">
        <v>59</v>
      </c>
      <c r="G104" s="127">
        <v>29.17</v>
      </c>
      <c r="H104" s="187">
        <v>10.15</v>
      </c>
      <c r="I104" s="187">
        <f t="shared" si="7"/>
        <v>296.07550000000003</v>
      </c>
    </row>
    <row r="105" spans="1:9" ht="18.75" customHeight="1" outlineLevel="1">
      <c r="A105" s="133"/>
      <c r="B105" s="134" t="s">
        <v>281</v>
      </c>
      <c r="C105" s="164">
        <v>92915</v>
      </c>
      <c r="D105" s="152" t="s">
        <v>1146</v>
      </c>
      <c r="E105" s="73" t="s">
        <v>545</v>
      </c>
      <c r="F105" s="134" t="s">
        <v>59</v>
      </c>
      <c r="G105" s="127">
        <v>25.77</v>
      </c>
      <c r="H105" s="187">
        <v>14.49</v>
      </c>
      <c r="I105" s="187">
        <f t="shared" si="7"/>
        <v>373.40730000000002</v>
      </c>
    </row>
    <row r="106" spans="1:9" ht="18.75" customHeight="1" outlineLevel="1">
      <c r="A106" s="133"/>
      <c r="B106" s="134" t="s">
        <v>282</v>
      </c>
      <c r="C106" s="134">
        <v>92720</v>
      </c>
      <c r="D106" s="88" t="s">
        <v>1146</v>
      </c>
      <c r="E106" s="154" t="s">
        <v>518</v>
      </c>
      <c r="F106" s="134" t="s">
        <v>50</v>
      </c>
      <c r="G106" s="127">
        <v>1.39</v>
      </c>
      <c r="H106" s="187">
        <v>456.66</v>
      </c>
      <c r="I106" s="187">
        <f t="shared" si="7"/>
        <v>634.75739999999996</v>
      </c>
    </row>
    <row r="107" spans="1:9" ht="18.75" customHeight="1" outlineLevel="1">
      <c r="A107" s="133"/>
      <c r="B107" s="136"/>
      <c r="C107" s="137"/>
      <c r="D107" s="137"/>
      <c r="E107" s="137"/>
      <c r="F107" s="137"/>
      <c r="G107" s="137"/>
      <c r="H107" s="188"/>
      <c r="I107" s="187"/>
    </row>
    <row r="108" spans="1:9" ht="18.75" customHeight="1">
      <c r="A108" s="133"/>
      <c r="B108" s="133"/>
      <c r="C108" s="133"/>
      <c r="D108" s="133"/>
      <c r="E108" s="97"/>
      <c r="F108" s="133"/>
      <c r="G108" s="119"/>
      <c r="H108" s="186"/>
      <c r="I108" s="187"/>
    </row>
    <row r="109" spans="1:9" ht="18.75" customHeight="1">
      <c r="A109" s="133"/>
      <c r="B109" s="114">
        <v>5</v>
      </c>
      <c r="C109" s="114"/>
      <c r="D109" s="114"/>
      <c r="E109" s="94" t="s">
        <v>528</v>
      </c>
      <c r="F109" s="94"/>
      <c r="G109" s="153"/>
      <c r="H109" s="178"/>
      <c r="I109" s="179">
        <f>SUM(I110:I121)</f>
        <v>114944.16570000001</v>
      </c>
    </row>
    <row r="110" spans="1:9" s="132" customFormat="1" ht="18.75" customHeight="1" outlineLevel="1">
      <c r="A110" s="133"/>
      <c r="B110" s="103" t="s">
        <v>55</v>
      </c>
      <c r="C110" s="103"/>
      <c r="D110" s="103"/>
      <c r="E110" s="92" t="s">
        <v>74</v>
      </c>
      <c r="F110" s="88"/>
      <c r="G110" s="127"/>
      <c r="H110" s="187"/>
      <c r="I110" s="187"/>
    </row>
    <row r="111" spans="1:9" s="132" customFormat="1" ht="30" customHeight="1" outlineLevel="1">
      <c r="A111" s="133"/>
      <c r="B111" s="88" t="s">
        <v>283</v>
      </c>
      <c r="C111" s="88" t="s">
        <v>122</v>
      </c>
      <c r="D111" s="88" t="s">
        <v>1146</v>
      </c>
      <c r="E111" s="154" t="s">
        <v>571</v>
      </c>
      <c r="F111" s="88" t="s">
        <v>52</v>
      </c>
      <c r="G111" s="127">
        <v>6.1</v>
      </c>
      <c r="H111" s="187">
        <v>128.43</v>
      </c>
      <c r="I111" s="187">
        <f t="shared" ref="I111:I122" si="8">PRODUCT(G111*H111)</f>
        <v>783.423</v>
      </c>
    </row>
    <row r="112" spans="1:9" s="132" customFormat="1" ht="18.75" customHeight="1" outlineLevel="1">
      <c r="A112" s="133"/>
      <c r="B112" s="103" t="s">
        <v>58</v>
      </c>
      <c r="C112" s="103"/>
      <c r="D112" s="103"/>
      <c r="E112" s="92" t="s">
        <v>75</v>
      </c>
      <c r="F112" s="88"/>
      <c r="G112" s="127">
        <v>0</v>
      </c>
      <c r="H112" s="187">
        <v>0</v>
      </c>
      <c r="I112" s="187">
        <f t="shared" si="8"/>
        <v>0</v>
      </c>
    </row>
    <row r="113" spans="1:9" s="132" customFormat="1" ht="30" customHeight="1" outlineLevel="1">
      <c r="A113" s="133"/>
      <c r="B113" s="157" t="s">
        <v>284</v>
      </c>
      <c r="C113" s="157">
        <v>87489</v>
      </c>
      <c r="D113" s="157" t="s">
        <v>1146</v>
      </c>
      <c r="E113" s="154" t="s">
        <v>572</v>
      </c>
      <c r="F113" s="157" t="s">
        <v>52</v>
      </c>
      <c r="G113" s="127">
        <v>1015.65</v>
      </c>
      <c r="H113" s="187">
        <v>42.27</v>
      </c>
      <c r="I113" s="187">
        <f t="shared" si="8"/>
        <v>42931.525500000003</v>
      </c>
    </row>
    <row r="114" spans="1:9" s="132" customFormat="1" ht="30" customHeight="1" outlineLevel="1">
      <c r="A114" s="133"/>
      <c r="B114" s="157" t="s">
        <v>285</v>
      </c>
      <c r="C114" s="157">
        <v>87519</v>
      </c>
      <c r="D114" s="157" t="s">
        <v>1146</v>
      </c>
      <c r="E114" s="154" t="s">
        <v>1112</v>
      </c>
      <c r="F114" s="157" t="s">
        <v>52</v>
      </c>
      <c r="G114" s="127">
        <v>16.86</v>
      </c>
      <c r="H114" s="187">
        <v>69.3</v>
      </c>
      <c r="I114" s="187">
        <f t="shared" si="8"/>
        <v>1168.3979999999999</v>
      </c>
    </row>
    <row r="115" spans="1:9" s="132" customFormat="1" ht="39.950000000000003" customHeight="1" outlineLevel="1">
      <c r="A115" s="133"/>
      <c r="B115" s="157" t="s">
        <v>573</v>
      </c>
      <c r="C115" s="157">
        <v>87491</v>
      </c>
      <c r="D115" s="157" t="s">
        <v>1146</v>
      </c>
      <c r="E115" s="154" t="s">
        <v>1113</v>
      </c>
      <c r="F115" s="157" t="s">
        <v>52</v>
      </c>
      <c r="G115" s="127">
        <v>710.21</v>
      </c>
      <c r="H115" s="187">
        <v>58.17</v>
      </c>
      <c r="I115" s="187">
        <f t="shared" si="8"/>
        <v>41312.915700000005</v>
      </c>
    </row>
    <row r="116" spans="1:9" s="132" customFormat="1" ht="30" customHeight="1" outlineLevel="1">
      <c r="A116" s="133"/>
      <c r="B116" s="88" t="s">
        <v>574</v>
      </c>
      <c r="C116" s="88">
        <v>72132</v>
      </c>
      <c r="D116" s="88" t="s">
        <v>1146</v>
      </c>
      <c r="E116" s="154" t="s">
        <v>993</v>
      </c>
      <c r="F116" s="88" t="s">
        <v>52</v>
      </c>
      <c r="G116" s="127">
        <v>13.02</v>
      </c>
      <c r="H116" s="187">
        <v>68.27</v>
      </c>
      <c r="I116" s="187">
        <f t="shared" si="8"/>
        <v>888.8753999999999</v>
      </c>
    </row>
    <row r="117" spans="1:9" s="132" customFormat="1" ht="30" customHeight="1" outlineLevel="1">
      <c r="A117" s="133"/>
      <c r="B117" s="88" t="s">
        <v>576</v>
      </c>
      <c r="C117" s="33">
        <v>93202</v>
      </c>
      <c r="D117" s="88" t="s">
        <v>1146</v>
      </c>
      <c r="E117" s="154" t="s">
        <v>575</v>
      </c>
      <c r="F117" s="88" t="s">
        <v>61</v>
      </c>
      <c r="G117" s="127">
        <v>536.28</v>
      </c>
      <c r="H117" s="187">
        <v>19.739999999999998</v>
      </c>
      <c r="I117" s="187">
        <f t="shared" si="8"/>
        <v>10586.167199999998</v>
      </c>
    </row>
    <row r="118" spans="1:9" s="132" customFormat="1" ht="30" customHeight="1" outlineLevel="1">
      <c r="A118" s="133"/>
      <c r="B118" s="88" t="s">
        <v>994</v>
      </c>
      <c r="C118" s="88">
        <v>79627</v>
      </c>
      <c r="D118" s="88" t="s">
        <v>1146</v>
      </c>
      <c r="E118" s="154" t="s">
        <v>577</v>
      </c>
      <c r="F118" s="88" t="s">
        <v>52</v>
      </c>
      <c r="G118" s="127">
        <v>15.72</v>
      </c>
      <c r="H118" s="187">
        <v>894.5</v>
      </c>
      <c r="I118" s="187">
        <f t="shared" si="8"/>
        <v>14061.54</v>
      </c>
    </row>
    <row r="119" spans="1:9" s="132" customFormat="1" ht="18.75" customHeight="1" outlineLevel="1">
      <c r="A119" s="133"/>
      <c r="B119" s="88" t="s">
        <v>995</v>
      </c>
      <c r="C119" s="88" t="s">
        <v>333</v>
      </c>
      <c r="D119" s="88" t="s">
        <v>69</v>
      </c>
      <c r="E119" s="154" t="s">
        <v>996</v>
      </c>
      <c r="F119" s="88" t="s">
        <v>52</v>
      </c>
      <c r="G119" s="127">
        <v>7.2</v>
      </c>
      <c r="H119" s="187">
        <v>108.55</v>
      </c>
      <c r="I119" s="187">
        <f t="shared" si="8"/>
        <v>781.56</v>
      </c>
    </row>
    <row r="120" spans="1:9" s="132" customFormat="1" ht="18.75" customHeight="1" outlineLevel="1">
      <c r="A120" s="133"/>
      <c r="B120" s="103" t="s">
        <v>133</v>
      </c>
      <c r="C120" s="88"/>
      <c r="D120" s="88"/>
      <c r="E120" s="92" t="s">
        <v>578</v>
      </c>
      <c r="F120" s="88"/>
      <c r="G120" s="127">
        <v>0</v>
      </c>
      <c r="H120" s="187">
        <v>0</v>
      </c>
      <c r="I120" s="187">
        <f t="shared" si="8"/>
        <v>0</v>
      </c>
    </row>
    <row r="121" spans="1:9" s="132" customFormat="1" ht="30" customHeight="1" outlineLevel="1">
      <c r="A121" s="133"/>
      <c r="B121" s="88" t="s">
        <v>286</v>
      </c>
      <c r="C121" s="157">
        <v>87491</v>
      </c>
      <c r="D121" s="157" t="s">
        <v>1146</v>
      </c>
      <c r="E121" s="154" t="s">
        <v>1141</v>
      </c>
      <c r="F121" s="88" t="s">
        <v>52</v>
      </c>
      <c r="G121" s="127">
        <v>41.77</v>
      </c>
      <c r="H121" s="187">
        <v>58.17</v>
      </c>
      <c r="I121" s="187">
        <f t="shared" si="8"/>
        <v>2429.7609000000002</v>
      </c>
    </row>
    <row r="122" spans="1:9" ht="18.75" customHeight="1" outlineLevel="1">
      <c r="A122" s="133"/>
      <c r="B122" s="136"/>
      <c r="C122" s="137"/>
      <c r="D122" s="137"/>
      <c r="E122" s="137"/>
      <c r="F122" s="137"/>
      <c r="G122" s="137"/>
      <c r="H122" s="188"/>
      <c r="I122" s="187">
        <f t="shared" si="8"/>
        <v>0</v>
      </c>
    </row>
    <row r="123" spans="1:9" ht="18.75" customHeight="1">
      <c r="A123" s="133"/>
      <c r="B123" s="133"/>
      <c r="C123" s="133"/>
      <c r="D123" s="133"/>
      <c r="E123" s="97"/>
      <c r="F123" s="133"/>
      <c r="G123" s="119"/>
      <c r="H123" s="186"/>
      <c r="I123" s="187"/>
    </row>
    <row r="124" spans="1:9" ht="18.75" customHeight="1">
      <c r="A124" s="133"/>
      <c r="B124" s="114">
        <v>6</v>
      </c>
      <c r="C124" s="93"/>
      <c r="D124" s="93"/>
      <c r="E124" s="94" t="s">
        <v>76</v>
      </c>
      <c r="F124" s="94"/>
      <c r="G124" s="153"/>
      <c r="H124" s="178"/>
      <c r="I124" s="179">
        <f>SUM(I125:I176)</f>
        <v>360385.63260000001</v>
      </c>
    </row>
    <row r="125" spans="1:9" ht="18.75" customHeight="1" outlineLevel="1">
      <c r="A125" s="133"/>
      <c r="B125" s="85" t="s">
        <v>60</v>
      </c>
      <c r="C125" s="85"/>
      <c r="D125" s="85"/>
      <c r="E125" s="89" t="s">
        <v>86</v>
      </c>
      <c r="F125" s="89"/>
      <c r="G125" s="1"/>
      <c r="H125" s="187"/>
      <c r="I125" s="187"/>
    </row>
    <row r="126" spans="1:9" ht="30" customHeight="1" outlineLevel="1">
      <c r="A126" s="133"/>
      <c r="B126" s="88" t="s">
        <v>287</v>
      </c>
      <c r="C126" s="88">
        <v>90842</v>
      </c>
      <c r="D126" s="88" t="s">
        <v>1146</v>
      </c>
      <c r="E126" s="154" t="s">
        <v>1003</v>
      </c>
      <c r="F126" s="134" t="s">
        <v>47</v>
      </c>
      <c r="G126" s="127">
        <v>10</v>
      </c>
      <c r="H126" s="187">
        <v>779.98</v>
      </c>
      <c r="I126" s="187">
        <f t="shared" ref="I126:I175" si="9">PRODUCT(G126*H126)</f>
        <v>7799.8</v>
      </c>
    </row>
    <row r="127" spans="1:9" ht="30" customHeight="1" outlineLevel="1">
      <c r="A127" s="133"/>
      <c r="B127" s="88" t="s">
        <v>288</v>
      </c>
      <c r="C127" s="88"/>
      <c r="D127" s="88" t="s">
        <v>512</v>
      </c>
      <c r="E127" s="154" t="s">
        <v>1004</v>
      </c>
      <c r="F127" s="134" t="s">
        <v>47</v>
      </c>
      <c r="G127" s="127">
        <v>5</v>
      </c>
      <c r="H127" s="187">
        <v>952.48</v>
      </c>
      <c r="I127" s="187">
        <f t="shared" si="9"/>
        <v>4762.3999999999996</v>
      </c>
    </row>
    <row r="128" spans="1:9" ht="30" customHeight="1" outlineLevel="1">
      <c r="A128" s="133"/>
      <c r="B128" s="88" t="s">
        <v>289</v>
      </c>
      <c r="C128" s="88">
        <v>90843</v>
      </c>
      <c r="D128" s="88" t="s">
        <v>1146</v>
      </c>
      <c r="E128" s="154" t="s">
        <v>1001</v>
      </c>
      <c r="F128" s="134" t="s">
        <v>47</v>
      </c>
      <c r="G128" s="127">
        <v>6</v>
      </c>
      <c r="H128" s="187">
        <v>809.44</v>
      </c>
      <c r="I128" s="187">
        <f t="shared" si="9"/>
        <v>4856.6400000000003</v>
      </c>
    </row>
    <row r="129" spans="1:9" ht="30" customHeight="1" outlineLevel="1">
      <c r="A129" s="133"/>
      <c r="B129" s="88" t="s">
        <v>290</v>
      </c>
      <c r="C129" s="88">
        <v>90843</v>
      </c>
      <c r="D129" s="88" t="s">
        <v>1146</v>
      </c>
      <c r="E129" s="154" t="s">
        <v>1002</v>
      </c>
      <c r="F129" s="134" t="s">
        <v>47</v>
      </c>
      <c r="G129" s="127">
        <v>4</v>
      </c>
      <c r="H129" s="187">
        <v>809.44</v>
      </c>
      <c r="I129" s="187">
        <f t="shared" si="9"/>
        <v>3237.76</v>
      </c>
    </row>
    <row r="130" spans="1:9" ht="30" customHeight="1" outlineLevel="1">
      <c r="A130" s="133"/>
      <c r="B130" s="88" t="s">
        <v>291</v>
      </c>
      <c r="C130" s="88">
        <v>90843</v>
      </c>
      <c r="D130" s="88" t="s">
        <v>1146</v>
      </c>
      <c r="E130" s="154" t="s">
        <v>1005</v>
      </c>
      <c r="F130" s="134" t="s">
        <v>47</v>
      </c>
      <c r="G130" s="127">
        <v>10</v>
      </c>
      <c r="H130" s="187">
        <v>809.44</v>
      </c>
      <c r="I130" s="187">
        <f t="shared" si="9"/>
        <v>8094.4000000000005</v>
      </c>
    </row>
    <row r="131" spans="1:9" ht="30" customHeight="1" outlineLevel="1">
      <c r="A131" s="133"/>
      <c r="B131" s="88" t="s">
        <v>292</v>
      </c>
      <c r="C131" s="88"/>
      <c r="D131" s="88" t="s">
        <v>512</v>
      </c>
      <c r="E131" s="154" t="s">
        <v>579</v>
      </c>
      <c r="F131" s="134" t="s">
        <v>47</v>
      </c>
      <c r="G131" s="127">
        <v>8</v>
      </c>
      <c r="H131" s="187">
        <v>402.96</v>
      </c>
      <c r="I131" s="187">
        <f t="shared" si="9"/>
        <v>3223.68</v>
      </c>
    </row>
    <row r="132" spans="1:9" ht="18.75" customHeight="1" outlineLevel="1">
      <c r="A132" s="133"/>
      <c r="B132" s="85" t="s">
        <v>77</v>
      </c>
      <c r="C132" s="88"/>
      <c r="D132" s="88"/>
      <c r="E132" s="92" t="s">
        <v>109</v>
      </c>
      <c r="F132" s="88"/>
      <c r="G132" s="127">
        <v>0</v>
      </c>
      <c r="H132" s="187">
        <v>0</v>
      </c>
      <c r="I132" s="187">
        <f t="shared" si="9"/>
        <v>0</v>
      </c>
    </row>
    <row r="133" spans="1:9" ht="18.75" customHeight="1" outlineLevel="1">
      <c r="A133" s="133"/>
      <c r="B133" s="88" t="s">
        <v>293</v>
      </c>
      <c r="C133" s="152" t="s">
        <v>175</v>
      </c>
      <c r="D133" s="152" t="s">
        <v>1146</v>
      </c>
      <c r="E133" s="154" t="s">
        <v>581</v>
      </c>
      <c r="F133" s="134" t="s">
        <v>47</v>
      </c>
      <c r="G133" s="127">
        <v>8</v>
      </c>
      <c r="H133" s="187">
        <v>34.340000000000003</v>
      </c>
      <c r="I133" s="187">
        <f t="shared" si="9"/>
        <v>274.72000000000003</v>
      </c>
    </row>
    <row r="134" spans="1:9" ht="30" customHeight="1" outlineLevel="1">
      <c r="A134" s="133"/>
      <c r="B134" s="88" t="s">
        <v>294</v>
      </c>
      <c r="C134" s="88"/>
      <c r="D134" s="88" t="s">
        <v>512</v>
      </c>
      <c r="E134" s="154" t="s">
        <v>1007</v>
      </c>
      <c r="F134" s="134" t="s">
        <v>61</v>
      </c>
      <c r="G134" s="127">
        <v>8.4</v>
      </c>
      <c r="H134" s="187">
        <v>429.1</v>
      </c>
      <c r="I134" s="187">
        <f t="shared" si="9"/>
        <v>3604.4400000000005</v>
      </c>
    </row>
    <row r="135" spans="1:9" ht="30" customHeight="1" outlineLevel="1">
      <c r="A135" s="133"/>
      <c r="B135" s="88" t="s">
        <v>295</v>
      </c>
      <c r="C135" s="88"/>
      <c r="D135" s="88" t="s">
        <v>512</v>
      </c>
      <c r="E135" s="154" t="s">
        <v>580</v>
      </c>
      <c r="F135" s="134" t="s">
        <v>52</v>
      </c>
      <c r="G135" s="127">
        <v>19.2</v>
      </c>
      <c r="H135" s="187">
        <v>156.44999999999999</v>
      </c>
      <c r="I135" s="187">
        <f t="shared" si="9"/>
        <v>3003.8399999999997</v>
      </c>
    </row>
    <row r="136" spans="1:9" ht="18.75" customHeight="1" outlineLevel="1">
      <c r="A136" s="133"/>
      <c r="B136" s="85" t="s">
        <v>89</v>
      </c>
      <c r="C136" s="88"/>
      <c r="D136" s="88"/>
      <c r="E136" s="92" t="s">
        <v>582</v>
      </c>
      <c r="F136" s="88"/>
      <c r="G136" s="127">
        <v>0</v>
      </c>
      <c r="H136" s="187">
        <v>0</v>
      </c>
      <c r="I136" s="187">
        <f t="shared" si="9"/>
        <v>0</v>
      </c>
    </row>
    <row r="137" spans="1:9" ht="30" customHeight="1" outlineLevel="1">
      <c r="A137" s="133"/>
      <c r="B137" s="88" t="s">
        <v>296</v>
      </c>
      <c r="C137" s="88"/>
      <c r="D137" s="88" t="s">
        <v>512</v>
      </c>
      <c r="E137" s="154" t="s">
        <v>1066</v>
      </c>
      <c r="F137" s="88" t="s">
        <v>52</v>
      </c>
      <c r="G137" s="127">
        <v>2.1</v>
      </c>
      <c r="H137" s="187">
        <v>2045.32</v>
      </c>
      <c r="I137" s="187">
        <f t="shared" si="9"/>
        <v>4295.1720000000005</v>
      </c>
    </row>
    <row r="138" spans="1:9" ht="30" customHeight="1" outlineLevel="1">
      <c r="A138" s="133"/>
      <c r="B138" s="88" t="s">
        <v>297</v>
      </c>
      <c r="C138" s="88"/>
      <c r="D138" s="88" t="s">
        <v>512</v>
      </c>
      <c r="E138" s="154" t="s">
        <v>1067</v>
      </c>
      <c r="F138" s="88" t="s">
        <v>52</v>
      </c>
      <c r="G138" s="127">
        <v>1.68</v>
      </c>
      <c r="H138" s="187">
        <v>1650.13</v>
      </c>
      <c r="I138" s="187">
        <f t="shared" si="9"/>
        <v>2772.2184000000002</v>
      </c>
    </row>
    <row r="139" spans="1:9" ht="30" customHeight="1" outlineLevel="1">
      <c r="A139" s="133"/>
      <c r="B139" s="88" t="s">
        <v>298</v>
      </c>
      <c r="C139" s="88"/>
      <c r="D139" s="88" t="s">
        <v>512</v>
      </c>
      <c r="E139" s="154" t="s">
        <v>1010</v>
      </c>
      <c r="F139" s="88" t="s">
        <v>52</v>
      </c>
      <c r="G139" s="127">
        <v>6.72</v>
      </c>
      <c r="H139" s="187">
        <v>3155.44</v>
      </c>
      <c r="I139" s="187">
        <f t="shared" si="9"/>
        <v>21204.556799999998</v>
      </c>
    </row>
    <row r="140" spans="1:9" ht="30" customHeight="1" outlineLevel="1">
      <c r="A140" s="133"/>
      <c r="B140" s="88" t="s">
        <v>299</v>
      </c>
      <c r="C140" s="88">
        <v>68050</v>
      </c>
      <c r="D140" s="88" t="s">
        <v>1146</v>
      </c>
      <c r="E140" s="154" t="s">
        <v>1000</v>
      </c>
      <c r="F140" s="88" t="s">
        <v>52</v>
      </c>
      <c r="G140" s="127">
        <v>143.1</v>
      </c>
      <c r="H140" s="187">
        <v>782.01</v>
      </c>
      <c r="I140" s="187">
        <f t="shared" si="9"/>
        <v>111905.63099999999</v>
      </c>
    </row>
    <row r="141" spans="1:9" ht="30" customHeight="1" outlineLevel="1">
      <c r="A141" s="133"/>
      <c r="B141" s="88" t="s">
        <v>300</v>
      </c>
      <c r="C141" s="88">
        <v>68050</v>
      </c>
      <c r="D141" s="88" t="s">
        <v>1146</v>
      </c>
      <c r="E141" s="154" t="s">
        <v>1009</v>
      </c>
      <c r="F141" s="88" t="s">
        <v>52</v>
      </c>
      <c r="G141" s="127">
        <v>5.04</v>
      </c>
      <c r="H141" s="187">
        <v>782.01</v>
      </c>
      <c r="I141" s="187">
        <f t="shared" si="9"/>
        <v>3941.3303999999998</v>
      </c>
    </row>
    <row r="142" spans="1:9" ht="30" customHeight="1" outlineLevel="1">
      <c r="A142" s="133"/>
      <c r="B142" s="88" t="s">
        <v>301</v>
      </c>
      <c r="C142" s="88">
        <v>91341</v>
      </c>
      <c r="D142" s="88" t="s">
        <v>1146</v>
      </c>
      <c r="E142" s="154" t="s">
        <v>583</v>
      </c>
      <c r="F142" s="88" t="s">
        <v>52</v>
      </c>
      <c r="G142" s="127">
        <v>4.4400000000000004</v>
      </c>
      <c r="H142" s="187">
        <v>1049.77</v>
      </c>
      <c r="I142" s="187">
        <f t="shared" si="9"/>
        <v>4660.9788000000008</v>
      </c>
    </row>
    <row r="143" spans="1:9" ht="30" customHeight="1" outlineLevel="1">
      <c r="A143" s="133"/>
      <c r="B143" s="88" t="s">
        <v>302</v>
      </c>
      <c r="C143" s="88">
        <v>91341</v>
      </c>
      <c r="D143" s="88" t="s">
        <v>1146</v>
      </c>
      <c r="E143" s="154" t="s">
        <v>584</v>
      </c>
      <c r="F143" s="88" t="s">
        <v>52</v>
      </c>
      <c r="G143" s="127">
        <v>5.25</v>
      </c>
      <c r="H143" s="187">
        <v>1049.77</v>
      </c>
      <c r="I143" s="187">
        <f t="shared" si="9"/>
        <v>5511.2924999999996</v>
      </c>
    </row>
    <row r="144" spans="1:9" ht="18.75" customHeight="1" outlineLevel="1">
      <c r="A144" s="133"/>
      <c r="B144" s="85" t="s">
        <v>90</v>
      </c>
      <c r="C144" s="85"/>
      <c r="D144" s="85"/>
      <c r="E144" s="89" t="s">
        <v>585</v>
      </c>
      <c r="F144" s="89"/>
      <c r="G144" s="127">
        <v>0</v>
      </c>
      <c r="H144" s="187">
        <v>0</v>
      </c>
      <c r="I144" s="187">
        <f t="shared" si="9"/>
        <v>0</v>
      </c>
    </row>
    <row r="145" spans="1:9" ht="30" customHeight="1" outlineLevel="1">
      <c r="A145" s="133"/>
      <c r="B145" s="88" t="s">
        <v>303</v>
      </c>
      <c r="C145" s="88" t="s">
        <v>113</v>
      </c>
      <c r="D145" s="88" t="s">
        <v>1146</v>
      </c>
      <c r="E145" s="154" t="s">
        <v>586</v>
      </c>
      <c r="F145" s="134" t="s">
        <v>47</v>
      </c>
      <c r="G145" s="127">
        <v>1</v>
      </c>
      <c r="H145" s="187">
        <v>2120.1799999999998</v>
      </c>
      <c r="I145" s="187">
        <f t="shared" si="9"/>
        <v>2120.1799999999998</v>
      </c>
    </row>
    <row r="146" spans="1:9" ht="30" customHeight="1" outlineLevel="1">
      <c r="A146" s="133"/>
      <c r="B146" s="88" t="s">
        <v>304</v>
      </c>
      <c r="C146" s="88" t="s">
        <v>113</v>
      </c>
      <c r="D146" s="88" t="s">
        <v>1146</v>
      </c>
      <c r="E146" s="154" t="s">
        <v>587</v>
      </c>
      <c r="F146" s="134" t="s">
        <v>47</v>
      </c>
      <c r="G146" s="127">
        <v>1</v>
      </c>
      <c r="H146" s="187">
        <v>2120.1799999999998</v>
      </c>
      <c r="I146" s="187">
        <f t="shared" si="9"/>
        <v>2120.1799999999998</v>
      </c>
    </row>
    <row r="147" spans="1:9" ht="18.75" customHeight="1" outlineLevel="1">
      <c r="A147" s="133"/>
      <c r="B147" s="88" t="s">
        <v>305</v>
      </c>
      <c r="C147" s="88">
        <v>72120</v>
      </c>
      <c r="D147" s="88" t="s">
        <v>1146</v>
      </c>
      <c r="E147" s="154" t="s">
        <v>1008</v>
      </c>
      <c r="F147" s="134" t="s">
        <v>52</v>
      </c>
      <c r="G147" s="127">
        <v>3.53</v>
      </c>
      <c r="H147" s="187">
        <v>321.98</v>
      </c>
      <c r="I147" s="187">
        <f t="shared" si="9"/>
        <v>1136.5894000000001</v>
      </c>
    </row>
    <row r="148" spans="1:9" ht="18.75" customHeight="1" outlineLevel="1">
      <c r="A148" s="133"/>
      <c r="B148" s="85" t="s">
        <v>19</v>
      </c>
      <c r="C148" s="85"/>
      <c r="D148" s="85"/>
      <c r="E148" s="89" t="s">
        <v>588</v>
      </c>
      <c r="F148" s="89"/>
      <c r="G148" s="127">
        <v>0</v>
      </c>
      <c r="H148" s="187">
        <v>0</v>
      </c>
      <c r="I148" s="187">
        <f t="shared" si="9"/>
        <v>0</v>
      </c>
    </row>
    <row r="149" spans="1:9" ht="30" customHeight="1" outlineLevel="1">
      <c r="A149" s="133"/>
      <c r="B149" s="88" t="s">
        <v>306</v>
      </c>
      <c r="C149" s="88">
        <v>94559</v>
      </c>
      <c r="D149" s="88" t="s">
        <v>1146</v>
      </c>
      <c r="E149" s="154" t="s">
        <v>589</v>
      </c>
      <c r="F149" s="88" t="s">
        <v>52</v>
      </c>
      <c r="G149" s="127">
        <v>1.75</v>
      </c>
      <c r="H149" s="187">
        <v>741.35</v>
      </c>
      <c r="I149" s="187">
        <f t="shared" si="9"/>
        <v>1297.3625</v>
      </c>
    </row>
    <row r="150" spans="1:9" ht="30" customHeight="1" outlineLevel="1">
      <c r="A150" s="133"/>
      <c r="B150" s="88" t="s">
        <v>307</v>
      </c>
      <c r="C150" s="88">
        <v>94559</v>
      </c>
      <c r="D150" s="88" t="s">
        <v>1146</v>
      </c>
      <c r="E150" s="154" t="s">
        <v>590</v>
      </c>
      <c r="F150" s="88" t="s">
        <v>52</v>
      </c>
      <c r="G150" s="127">
        <v>1.6</v>
      </c>
      <c r="H150" s="187">
        <v>741.35</v>
      </c>
      <c r="I150" s="187">
        <f t="shared" si="9"/>
        <v>1186.1600000000001</v>
      </c>
    </row>
    <row r="151" spans="1:9" ht="18.75" customHeight="1" outlineLevel="1">
      <c r="A151" s="133"/>
      <c r="B151" s="88" t="s">
        <v>308</v>
      </c>
      <c r="C151" s="88">
        <v>85010</v>
      </c>
      <c r="D151" s="88" t="s">
        <v>1146</v>
      </c>
      <c r="E151" s="154" t="s">
        <v>997</v>
      </c>
      <c r="F151" s="88" t="s">
        <v>52</v>
      </c>
      <c r="G151" s="127">
        <v>3.22</v>
      </c>
      <c r="H151" s="187">
        <v>584.20000000000005</v>
      </c>
      <c r="I151" s="187">
        <f t="shared" si="9"/>
        <v>1881.1240000000003</v>
      </c>
    </row>
    <row r="152" spans="1:9" ht="30" customHeight="1" outlineLevel="1">
      <c r="A152" s="133"/>
      <c r="B152" s="88" t="s">
        <v>309</v>
      </c>
      <c r="C152" s="88">
        <v>94559</v>
      </c>
      <c r="D152" s="88" t="s">
        <v>1146</v>
      </c>
      <c r="E152" s="154" t="s">
        <v>591</v>
      </c>
      <c r="F152" s="88" t="s">
        <v>52</v>
      </c>
      <c r="G152" s="127">
        <v>2.0299999999999998</v>
      </c>
      <c r="H152" s="187">
        <v>741.35</v>
      </c>
      <c r="I152" s="187">
        <f t="shared" si="9"/>
        <v>1504.9404999999999</v>
      </c>
    </row>
    <row r="153" spans="1:9" ht="18.75" customHeight="1" outlineLevel="1">
      <c r="A153" s="133"/>
      <c r="B153" s="88" t="s">
        <v>310</v>
      </c>
      <c r="C153" s="88">
        <v>85010</v>
      </c>
      <c r="D153" s="88" t="s">
        <v>1146</v>
      </c>
      <c r="E153" s="154" t="s">
        <v>592</v>
      </c>
      <c r="F153" s="88" t="s">
        <v>52</v>
      </c>
      <c r="G153" s="127">
        <v>2.16</v>
      </c>
      <c r="H153" s="187">
        <v>584.20000000000005</v>
      </c>
      <c r="I153" s="187">
        <f t="shared" si="9"/>
        <v>1261.8720000000001</v>
      </c>
    </row>
    <row r="154" spans="1:9" ht="30" customHeight="1" outlineLevel="1">
      <c r="A154" s="133"/>
      <c r="B154" s="88" t="s">
        <v>311</v>
      </c>
      <c r="C154" s="88">
        <v>94569</v>
      </c>
      <c r="D154" s="88" t="s">
        <v>1146</v>
      </c>
      <c r="E154" s="154" t="s">
        <v>593</v>
      </c>
      <c r="F154" s="88" t="s">
        <v>52</v>
      </c>
      <c r="G154" s="127">
        <v>2.1</v>
      </c>
      <c r="H154" s="187">
        <v>684.88</v>
      </c>
      <c r="I154" s="187">
        <f t="shared" si="9"/>
        <v>1438.248</v>
      </c>
    </row>
    <row r="155" spans="1:9" ht="30" customHeight="1" outlineLevel="1">
      <c r="A155" s="133"/>
      <c r="B155" s="88" t="s">
        <v>312</v>
      </c>
      <c r="C155" s="88">
        <v>94569</v>
      </c>
      <c r="D155" s="88" t="s">
        <v>1146</v>
      </c>
      <c r="E155" s="154" t="s">
        <v>594</v>
      </c>
      <c r="F155" s="88" t="s">
        <v>52</v>
      </c>
      <c r="G155" s="127">
        <v>12.6</v>
      </c>
      <c r="H155" s="187">
        <v>684.88</v>
      </c>
      <c r="I155" s="187">
        <f t="shared" si="9"/>
        <v>8629.4879999999994</v>
      </c>
    </row>
    <row r="156" spans="1:9" ht="30" customHeight="1" outlineLevel="1">
      <c r="A156" s="133"/>
      <c r="B156" s="88" t="s">
        <v>313</v>
      </c>
      <c r="C156" s="88">
        <v>94569</v>
      </c>
      <c r="D156" s="88" t="s">
        <v>1146</v>
      </c>
      <c r="E156" s="154" t="s">
        <v>595</v>
      </c>
      <c r="F156" s="88" t="s">
        <v>52</v>
      </c>
      <c r="G156" s="127">
        <v>6.3</v>
      </c>
      <c r="H156" s="187">
        <v>684.88</v>
      </c>
      <c r="I156" s="187">
        <f t="shared" si="9"/>
        <v>4314.7439999999997</v>
      </c>
    </row>
    <row r="157" spans="1:9" ht="30" customHeight="1" outlineLevel="1">
      <c r="A157" s="133"/>
      <c r="B157" s="88" t="s">
        <v>314</v>
      </c>
      <c r="C157" s="88">
        <v>94569</v>
      </c>
      <c r="D157" s="88" t="s">
        <v>1146</v>
      </c>
      <c r="E157" s="154" t="s">
        <v>596</v>
      </c>
      <c r="F157" s="88" t="s">
        <v>52</v>
      </c>
      <c r="G157" s="127">
        <v>18.899999999999999</v>
      </c>
      <c r="H157" s="187">
        <v>684.88</v>
      </c>
      <c r="I157" s="187">
        <f t="shared" si="9"/>
        <v>12944.231999999998</v>
      </c>
    </row>
    <row r="158" spans="1:9" ht="30" customHeight="1" outlineLevel="1">
      <c r="A158" s="133"/>
      <c r="B158" s="88" t="s">
        <v>315</v>
      </c>
      <c r="C158" s="88">
        <v>94569</v>
      </c>
      <c r="D158" s="88" t="s">
        <v>1146</v>
      </c>
      <c r="E158" s="154" t="s">
        <v>597</v>
      </c>
      <c r="F158" s="88" t="s">
        <v>52</v>
      </c>
      <c r="G158" s="127">
        <v>2.1</v>
      </c>
      <c r="H158" s="187">
        <v>684.88</v>
      </c>
      <c r="I158" s="187">
        <f t="shared" si="9"/>
        <v>1438.248</v>
      </c>
    </row>
    <row r="159" spans="1:9" ht="30" customHeight="1" outlineLevel="1">
      <c r="A159" s="133"/>
      <c r="B159" s="88" t="s">
        <v>316</v>
      </c>
      <c r="C159" s="88">
        <v>94569</v>
      </c>
      <c r="D159" s="88" t="s">
        <v>1146</v>
      </c>
      <c r="E159" s="154" t="s">
        <v>598</v>
      </c>
      <c r="F159" s="88" t="s">
        <v>52</v>
      </c>
      <c r="G159" s="127">
        <v>6.3</v>
      </c>
      <c r="H159" s="187">
        <v>684.88</v>
      </c>
      <c r="I159" s="187">
        <f t="shared" si="9"/>
        <v>4314.7439999999997</v>
      </c>
    </row>
    <row r="160" spans="1:9" ht="30" customHeight="1" outlineLevel="1">
      <c r="A160" s="133"/>
      <c r="B160" s="88" t="s">
        <v>317</v>
      </c>
      <c r="C160" s="88">
        <v>94569</v>
      </c>
      <c r="D160" s="88" t="s">
        <v>1146</v>
      </c>
      <c r="E160" s="154" t="s">
        <v>599</v>
      </c>
      <c r="F160" s="88" t="s">
        <v>52</v>
      </c>
      <c r="G160" s="127">
        <v>8.4</v>
      </c>
      <c r="H160" s="187">
        <v>684.88</v>
      </c>
      <c r="I160" s="187">
        <f t="shared" si="9"/>
        <v>5752.9920000000002</v>
      </c>
    </row>
    <row r="161" spans="1:9" ht="30" customHeight="1" outlineLevel="1">
      <c r="A161" s="133"/>
      <c r="B161" s="88" t="s">
        <v>318</v>
      </c>
      <c r="C161" s="88">
        <v>94569</v>
      </c>
      <c r="D161" s="88" t="s">
        <v>1146</v>
      </c>
      <c r="E161" s="154" t="s">
        <v>600</v>
      </c>
      <c r="F161" s="88" t="s">
        <v>52</v>
      </c>
      <c r="G161" s="127">
        <v>12.6</v>
      </c>
      <c r="H161" s="187">
        <v>684.88</v>
      </c>
      <c r="I161" s="187">
        <f t="shared" si="9"/>
        <v>8629.4879999999994</v>
      </c>
    </row>
    <row r="162" spans="1:9" ht="30" customHeight="1" outlineLevel="1">
      <c r="A162" s="133"/>
      <c r="B162" s="88" t="s">
        <v>319</v>
      </c>
      <c r="C162" s="88">
        <v>94569</v>
      </c>
      <c r="D162" s="88" t="s">
        <v>1146</v>
      </c>
      <c r="E162" s="154" t="s">
        <v>601</v>
      </c>
      <c r="F162" s="88" t="s">
        <v>52</v>
      </c>
      <c r="G162" s="127">
        <v>33.6</v>
      </c>
      <c r="H162" s="187">
        <v>684.88</v>
      </c>
      <c r="I162" s="187">
        <f t="shared" si="9"/>
        <v>23011.968000000001</v>
      </c>
    </row>
    <row r="163" spans="1:9" ht="30" customHeight="1" outlineLevel="1">
      <c r="A163" s="133"/>
      <c r="B163" s="88" t="s">
        <v>320</v>
      </c>
      <c r="C163" s="88">
        <v>94569</v>
      </c>
      <c r="D163" s="88" t="s">
        <v>1146</v>
      </c>
      <c r="E163" s="154" t="s">
        <v>602</v>
      </c>
      <c r="F163" s="88" t="s">
        <v>52</v>
      </c>
      <c r="G163" s="127">
        <v>16.8</v>
      </c>
      <c r="H163" s="187">
        <v>684.88</v>
      </c>
      <c r="I163" s="187">
        <f t="shared" si="9"/>
        <v>11505.984</v>
      </c>
    </row>
    <row r="164" spans="1:9" ht="20.100000000000001" customHeight="1" outlineLevel="1">
      <c r="A164" s="133"/>
      <c r="B164" s="88" t="s">
        <v>321</v>
      </c>
      <c r="C164" s="88">
        <v>85010</v>
      </c>
      <c r="D164" s="88" t="s">
        <v>1146</v>
      </c>
      <c r="E164" s="154" t="s">
        <v>998</v>
      </c>
      <c r="F164" s="88" t="s">
        <v>52</v>
      </c>
      <c r="G164" s="127">
        <v>5.44</v>
      </c>
      <c r="H164" s="187">
        <v>584.20000000000005</v>
      </c>
      <c r="I164" s="187">
        <f t="shared" si="9"/>
        <v>3178.0480000000007</v>
      </c>
    </row>
    <row r="165" spans="1:9" ht="18.75" customHeight="1" outlineLevel="1">
      <c r="A165" s="133"/>
      <c r="B165" s="88" t="s">
        <v>322</v>
      </c>
      <c r="C165" s="88"/>
      <c r="D165" s="88" t="s">
        <v>512</v>
      </c>
      <c r="E165" s="154" t="s">
        <v>603</v>
      </c>
      <c r="F165" s="88" t="s">
        <v>52</v>
      </c>
      <c r="G165" s="127">
        <v>19.38</v>
      </c>
      <c r="H165" s="187">
        <v>67.83</v>
      </c>
      <c r="I165" s="187">
        <f t="shared" si="9"/>
        <v>1314.5454</v>
      </c>
    </row>
    <row r="166" spans="1:9" ht="18.75" customHeight="1" outlineLevel="1">
      <c r="A166" s="133"/>
      <c r="B166" s="85" t="s">
        <v>97</v>
      </c>
      <c r="C166" s="103"/>
      <c r="D166" s="103"/>
      <c r="E166" s="92" t="s">
        <v>20</v>
      </c>
      <c r="F166" s="88"/>
      <c r="G166" s="127">
        <v>0</v>
      </c>
      <c r="H166" s="187">
        <v>0</v>
      </c>
      <c r="I166" s="187">
        <f t="shared" si="9"/>
        <v>0</v>
      </c>
    </row>
    <row r="167" spans="1:9" ht="18.75" customHeight="1" outlineLevel="1">
      <c r="A167" s="133"/>
      <c r="B167" s="88" t="s">
        <v>323</v>
      </c>
      <c r="C167" s="88">
        <v>72118</v>
      </c>
      <c r="D167" s="88" t="s">
        <v>1146</v>
      </c>
      <c r="E167" s="154" t="s">
        <v>999</v>
      </c>
      <c r="F167" s="88" t="s">
        <v>52</v>
      </c>
      <c r="G167" s="127">
        <v>16.2</v>
      </c>
      <c r="H167" s="187">
        <v>200.99</v>
      </c>
      <c r="I167" s="187">
        <f t="shared" si="9"/>
        <v>3256.038</v>
      </c>
    </row>
    <row r="168" spans="1:9" ht="18.75" customHeight="1" outlineLevel="1">
      <c r="A168" s="133"/>
      <c r="B168" s="88" t="s">
        <v>324</v>
      </c>
      <c r="C168" s="88">
        <v>72118</v>
      </c>
      <c r="D168" s="88" t="s">
        <v>1146</v>
      </c>
      <c r="E168" s="154" t="s">
        <v>1006</v>
      </c>
      <c r="F168" s="88" t="s">
        <v>52</v>
      </c>
      <c r="G168" s="127">
        <v>2.1800000000000002</v>
      </c>
      <c r="H168" s="187">
        <v>200.99</v>
      </c>
      <c r="I168" s="187">
        <f t="shared" si="9"/>
        <v>438.15820000000008</v>
      </c>
    </row>
    <row r="169" spans="1:9" ht="18.75" customHeight="1" outlineLevel="1">
      <c r="A169" s="133"/>
      <c r="B169" s="88" t="s">
        <v>325</v>
      </c>
      <c r="C169" s="155">
        <v>72120</v>
      </c>
      <c r="D169" s="88" t="s">
        <v>1146</v>
      </c>
      <c r="E169" s="154" t="s">
        <v>604</v>
      </c>
      <c r="F169" s="88" t="s">
        <v>52</v>
      </c>
      <c r="G169" s="127">
        <v>7.2</v>
      </c>
      <c r="H169" s="187">
        <v>321.98</v>
      </c>
      <c r="I169" s="187">
        <f t="shared" si="9"/>
        <v>2318.2560000000003</v>
      </c>
    </row>
    <row r="170" spans="1:9" ht="18.75" customHeight="1" outlineLevel="1">
      <c r="A170" s="133"/>
      <c r="B170" s="88" t="s">
        <v>326</v>
      </c>
      <c r="C170" s="155">
        <v>72120</v>
      </c>
      <c r="D170" s="88" t="s">
        <v>1146</v>
      </c>
      <c r="E170" s="154" t="s">
        <v>605</v>
      </c>
      <c r="F170" s="88" t="s">
        <v>52</v>
      </c>
      <c r="G170" s="127">
        <v>3.57</v>
      </c>
      <c r="H170" s="187">
        <v>321.98</v>
      </c>
      <c r="I170" s="187">
        <f t="shared" si="9"/>
        <v>1149.4685999999999</v>
      </c>
    </row>
    <row r="171" spans="1:9" ht="18.75" customHeight="1" outlineLevel="1">
      <c r="A171" s="133"/>
      <c r="B171" s="88" t="s">
        <v>327</v>
      </c>
      <c r="C171" s="88">
        <v>85005</v>
      </c>
      <c r="D171" s="88" t="s">
        <v>1146</v>
      </c>
      <c r="E171" s="154" t="s">
        <v>606</v>
      </c>
      <c r="F171" s="88" t="s">
        <v>52</v>
      </c>
      <c r="G171" s="127">
        <v>16.899999999999999</v>
      </c>
      <c r="H171" s="187">
        <v>299.26</v>
      </c>
      <c r="I171" s="187">
        <f t="shared" si="9"/>
        <v>5057.4939999999997</v>
      </c>
    </row>
    <row r="172" spans="1:9" ht="18.75" customHeight="1" outlineLevel="1">
      <c r="A172" s="133"/>
      <c r="B172" s="85" t="s">
        <v>212</v>
      </c>
      <c r="C172" s="88"/>
      <c r="D172" s="88"/>
      <c r="E172" s="92" t="s">
        <v>607</v>
      </c>
      <c r="F172" s="88"/>
      <c r="G172" s="127">
        <v>0</v>
      </c>
      <c r="H172" s="187">
        <v>0</v>
      </c>
      <c r="I172" s="187">
        <f t="shared" si="9"/>
        <v>0</v>
      </c>
    </row>
    <row r="173" spans="1:9" ht="30" customHeight="1" outlineLevel="1">
      <c r="A173" s="133"/>
      <c r="B173" s="88" t="s">
        <v>328</v>
      </c>
      <c r="C173" s="88"/>
      <c r="D173" s="88" t="s">
        <v>512</v>
      </c>
      <c r="E173" s="154" t="s">
        <v>608</v>
      </c>
      <c r="F173" s="88" t="s">
        <v>52</v>
      </c>
      <c r="G173" s="127">
        <v>69.790000000000006</v>
      </c>
      <c r="H173" s="187">
        <v>162.27000000000001</v>
      </c>
      <c r="I173" s="187">
        <f t="shared" si="9"/>
        <v>11324.823300000002</v>
      </c>
    </row>
    <row r="174" spans="1:9" ht="30" customHeight="1" outlineLevel="1">
      <c r="A174" s="133"/>
      <c r="B174" s="88" t="s">
        <v>329</v>
      </c>
      <c r="C174" s="88"/>
      <c r="D174" s="88" t="s">
        <v>512</v>
      </c>
      <c r="E174" s="154" t="s">
        <v>609</v>
      </c>
      <c r="F174" s="88" t="s">
        <v>52</v>
      </c>
      <c r="G174" s="127">
        <v>20.52</v>
      </c>
      <c r="H174" s="187">
        <v>181.79</v>
      </c>
      <c r="I174" s="187">
        <f t="shared" si="9"/>
        <v>3730.3307999999997</v>
      </c>
    </row>
    <row r="175" spans="1:9" ht="30" customHeight="1" outlineLevel="1">
      <c r="A175" s="133"/>
      <c r="B175" s="157" t="s">
        <v>330</v>
      </c>
      <c r="C175" s="157"/>
      <c r="D175" s="157" t="s">
        <v>512</v>
      </c>
      <c r="E175" s="154" t="s">
        <v>610</v>
      </c>
      <c r="F175" s="157" t="s">
        <v>52</v>
      </c>
      <c r="G175" s="127">
        <v>164.44</v>
      </c>
      <c r="H175" s="187">
        <v>226.65</v>
      </c>
      <c r="I175" s="187">
        <f t="shared" si="9"/>
        <v>37270.326000000001</v>
      </c>
    </row>
    <row r="176" spans="1:9" ht="30" customHeight="1" outlineLevel="1">
      <c r="A176" s="133"/>
      <c r="B176" s="88" t="s">
        <v>331</v>
      </c>
      <c r="C176" s="88"/>
      <c r="D176" s="88" t="s">
        <v>512</v>
      </c>
      <c r="E176" s="154" t="s">
        <v>611</v>
      </c>
      <c r="F176" s="88" t="s">
        <v>52</v>
      </c>
      <c r="G176" s="127">
        <v>13.5</v>
      </c>
      <c r="H176" s="187">
        <v>274.87</v>
      </c>
      <c r="I176" s="187">
        <f>TRUNC(G176*H176,2)</f>
        <v>3710.74</v>
      </c>
    </row>
    <row r="177" spans="1:9" ht="18.75" customHeight="1" outlineLevel="1">
      <c r="A177" s="133"/>
      <c r="B177" s="136"/>
      <c r="C177" s="137"/>
      <c r="D177" s="137"/>
      <c r="E177" s="137"/>
      <c r="F177" s="137"/>
      <c r="G177" s="137"/>
      <c r="H177" s="188"/>
      <c r="I177" s="187"/>
    </row>
    <row r="178" spans="1:9" ht="18.75" customHeight="1">
      <c r="A178" s="133"/>
      <c r="B178" s="133"/>
      <c r="C178" s="133"/>
      <c r="D178" s="133"/>
      <c r="E178" s="97"/>
      <c r="F178" s="133"/>
      <c r="G178" s="119"/>
      <c r="H178" s="186"/>
      <c r="I178" s="187"/>
    </row>
    <row r="179" spans="1:9" ht="18.75" customHeight="1">
      <c r="A179" s="133"/>
      <c r="B179" s="114">
        <v>7</v>
      </c>
      <c r="C179" s="93"/>
      <c r="D179" s="93"/>
      <c r="E179" s="94" t="s">
        <v>527</v>
      </c>
      <c r="F179" s="94"/>
      <c r="G179" s="153"/>
      <c r="H179" s="178"/>
      <c r="I179" s="179">
        <f>SUM(I180:I187)</f>
        <v>385224.15769999998</v>
      </c>
    </row>
    <row r="180" spans="1:9" ht="18.75" customHeight="1" outlineLevel="1">
      <c r="A180" s="133"/>
      <c r="B180" s="157" t="s">
        <v>63</v>
      </c>
      <c r="C180" s="157"/>
      <c r="D180" s="166" t="s">
        <v>512</v>
      </c>
      <c r="E180" s="154" t="s">
        <v>1116</v>
      </c>
      <c r="F180" s="88" t="s">
        <v>52</v>
      </c>
      <c r="G180" s="127">
        <v>1451.75</v>
      </c>
      <c r="H180" s="187">
        <v>97.56</v>
      </c>
      <c r="I180" s="187">
        <f t="shared" ref="I180:I187" si="10">PRODUCT(G180*H180)</f>
        <v>141632.73000000001</v>
      </c>
    </row>
    <row r="181" spans="1:9" ht="18.75" customHeight="1" outlineLevel="1">
      <c r="A181" s="133"/>
      <c r="B181" s="88" t="s">
        <v>64</v>
      </c>
      <c r="C181" s="88"/>
      <c r="D181" s="88" t="s">
        <v>512</v>
      </c>
      <c r="E181" s="154" t="s">
        <v>612</v>
      </c>
      <c r="F181" s="88" t="s">
        <v>52</v>
      </c>
      <c r="G181" s="127">
        <v>1402.03</v>
      </c>
      <c r="H181" s="187">
        <v>152.82</v>
      </c>
      <c r="I181" s="187">
        <f t="shared" si="10"/>
        <v>214258.22459999999</v>
      </c>
    </row>
    <row r="182" spans="1:9" ht="18.75" customHeight="1" outlineLevel="1">
      <c r="A182" s="133"/>
      <c r="B182" s="88" t="s">
        <v>210</v>
      </c>
      <c r="C182" s="88">
        <v>75220</v>
      </c>
      <c r="D182" s="28" t="s">
        <v>1146</v>
      </c>
      <c r="E182" s="154" t="s">
        <v>613</v>
      </c>
      <c r="F182" s="88" t="s">
        <v>61</v>
      </c>
      <c r="G182" s="127">
        <v>83.13</v>
      </c>
      <c r="H182" s="187">
        <v>38.26</v>
      </c>
      <c r="I182" s="187">
        <f t="shared" si="10"/>
        <v>3180.5537999999997</v>
      </c>
    </row>
    <row r="183" spans="1:9" ht="18.75" customHeight="1" outlineLevel="1">
      <c r="A183" s="133"/>
      <c r="B183" s="88" t="s">
        <v>108</v>
      </c>
      <c r="C183" s="88">
        <v>94228</v>
      </c>
      <c r="D183" s="28" t="s">
        <v>1146</v>
      </c>
      <c r="E183" s="154" t="s">
        <v>614</v>
      </c>
      <c r="F183" s="88" t="s">
        <v>52</v>
      </c>
      <c r="G183" s="127">
        <v>115.14</v>
      </c>
      <c r="H183" s="187">
        <v>68.37</v>
      </c>
      <c r="I183" s="187">
        <f t="shared" si="10"/>
        <v>7872.1218000000008</v>
      </c>
    </row>
    <row r="184" spans="1:9" ht="18.75" customHeight="1" outlineLevel="1">
      <c r="A184" s="133"/>
      <c r="B184" s="88" t="s">
        <v>98</v>
      </c>
      <c r="C184" s="88">
        <v>94231</v>
      </c>
      <c r="D184" s="28" t="s">
        <v>1146</v>
      </c>
      <c r="E184" s="154" t="s">
        <v>615</v>
      </c>
      <c r="F184" s="88" t="s">
        <v>61</v>
      </c>
      <c r="G184" s="127">
        <v>139.80000000000001</v>
      </c>
      <c r="H184" s="187">
        <v>32.65</v>
      </c>
      <c r="I184" s="187">
        <f t="shared" si="10"/>
        <v>4564.47</v>
      </c>
    </row>
    <row r="185" spans="1:9" ht="18.75" customHeight="1" outlineLevel="1">
      <c r="A185" s="133"/>
      <c r="B185" s="88" t="s">
        <v>211</v>
      </c>
      <c r="C185" s="88">
        <v>94231</v>
      </c>
      <c r="D185" s="28" t="s">
        <v>1146</v>
      </c>
      <c r="E185" s="154" t="s">
        <v>616</v>
      </c>
      <c r="F185" s="88" t="s">
        <v>61</v>
      </c>
      <c r="G185" s="127">
        <v>66.150000000000006</v>
      </c>
      <c r="H185" s="187">
        <v>32.65</v>
      </c>
      <c r="I185" s="187">
        <f t="shared" si="10"/>
        <v>2159.7975000000001</v>
      </c>
    </row>
    <row r="186" spans="1:9" ht="18.75" customHeight="1" outlineLevel="1">
      <c r="A186" s="133"/>
      <c r="B186" s="88" t="s">
        <v>1011</v>
      </c>
      <c r="C186" s="88">
        <v>94231</v>
      </c>
      <c r="D186" s="28" t="s">
        <v>1146</v>
      </c>
      <c r="E186" s="154" t="s">
        <v>617</v>
      </c>
      <c r="F186" s="88" t="s">
        <v>61</v>
      </c>
      <c r="G186" s="127">
        <v>108.8</v>
      </c>
      <c r="H186" s="187">
        <v>32.65</v>
      </c>
      <c r="I186" s="187">
        <f t="shared" si="10"/>
        <v>3552.3199999999997</v>
      </c>
    </row>
    <row r="187" spans="1:9" ht="18.75" customHeight="1" outlineLevel="1">
      <c r="A187" s="133"/>
      <c r="B187" s="88" t="s">
        <v>1012</v>
      </c>
      <c r="C187" s="88">
        <v>71623</v>
      </c>
      <c r="D187" s="88" t="s">
        <v>1146</v>
      </c>
      <c r="E187" s="154" t="s">
        <v>526</v>
      </c>
      <c r="F187" s="88" t="s">
        <v>61</v>
      </c>
      <c r="G187" s="127">
        <v>266</v>
      </c>
      <c r="H187" s="187">
        <v>30.09</v>
      </c>
      <c r="I187" s="187">
        <f t="shared" si="10"/>
        <v>8003.94</v>
      </c>
    </row>
    <row r="188" spans="1:9" ht="18.75" customHeight="1" outlineLevel="1">
      <c r="A188" s="133"/>
      <c r="B188" s="136"/>
      <c r="C188" s="137"/>
      <c r="D188" s="137"/>
      <c r="E188" s="137"/>
      <c r="F188" s="137"/>
      <c r="G188" s="137"/>
      <c r="H188" s="188"/>
      <c r="I188" s="187"/>
    </row>
    <row r="189" spans="1:9" ht="18.75" customHeight="1">
      <c r="A189" s="133"/>
      <c r="B189" s="133"/>
      <c r="C189" s="133"/>
      <c r="D189" s="133"/>
      <c r="E189" s="97"/>
      <c r="F189" s="133"/>
      <c r="G189" s="119"/>
      <c r="H189" s="186"/>
      <c r="I189" s="187"/>
    </row>
    <row r="190" spans="1:9" ht="18.75" customHeight="1">
      <c r="A190" s="133"/>
      <c r="B190" s="114">
        <v>8</v>
      </c>
      <c r="C190" s="114"/>
      <c r="D190" s="114"/>
      <c r="E190" s="94" t="s">
        <v>207</v>
      </c>
      <c r="F190" s="94"/>
      <c r="G190" s="153"/>
      <c r="H190" s="178"/>
      <c r="I190" s="179">
        <f>SUM(I191:I192)</f>
        <v>17954.481</v>
      </c>
    </row>
    <row r="191" spans="1:9" ht="18.75" customHeight="1" outlineLevel="1">
      <c r="A191" s="133"/>
      <c r="B191" s="88" t="s">
        <v>65</v>
      </c>
      <c r="C191" s="88" t="s">
        <v>114</v>
      </c>
      <c r="D191" s="88" t="s">
        <v>1146</v>
      </c>
      <c r="E191" s="154" t="s">
        <v>530</v>
      </c>
      <c r="F191" s="88" t="s">
        <v>52</v>
      </c>
      <c r="G191" s="127">
        <v>797.7</v>
      </c>
      <c r="H191" s="187">
        <v>11.38</v>
      </c>
      <c r="I191" s="187">
        <f t="shared" ref="I191:I192" si="11">PRODUCT(G191*H191)</f>
        <v>9077.8260000000009</v>
      </c>
    </row>
    <row r="192" spans="1:9" ht="30" customHeight="1" outlineLevel="1">
      <c r="A192" s="133"/>
      <c r="B192" s="88" t="s">
        <v>332</v>
      </c>
      <c r="C192" s="88">
        <v>5968</v>
      </c>
      <c r="D192" s="88" t="s">
        <v>1146</v>
      </c>
      <c r="E192" s="154" t="s">
        <v>1013</v>
      </c>
      <c r="F192" s="88" t="s">
        <v>52</v>
      </c>
      <c r="G192" s="127">
        <v>211.5</v>
      </c>
      <c r="H192" s="187">
        <v>41.97</v>
      </c>
      <c r="I192" s="187">
        <f t="shared" si="11"/>
        <v>8876.6550000000007</v>
      </c>
    </row>
    <row r="193" spans="1:9" ht="18.75" customHeight="1" outlineLevel="1">
      <c r="A193" s="133"/>
      <c r="B193" s="136"/>
      <c r="C193" s="137"/>
      <c r="D193" s="137"/>
      <c r="E193" s="137"/>
      <c r="F193" s="137"/>
      <c r="G193" s="137"/>
      <c r="H193" s="188"/>
      <c r="I193" s="187"/>
    </row>
    <row r="194" spans="1:9" ht="18.75" customHeight="1">
      <c r="A194" s="133"/>
      <c r="B194" s="133"/>
      <c r="C194" s="133"/>
      <c r="D194" s="133"/>
      <c r="E194" s="97"/>
      <c r="F194" s="133"/>
      <c r="G194" s="119"/>
      <c r="H194" s="186"/>
      <c r="I194" s="187"/>
    </row>
    <row r="195" spans="1:9" ht="18.75" customHeight="1">
      <c r="A195" s="133"/>
      <c r="B195" s="114">
        <v>9</v>
      </c>
      <c r="C195" s="93"/>
      <c r="D195" s="93"/>
      <c r="E195" s="94" t="s">
        <v>531</v>
      </c>
      <c r="F195" s="94"/>
      <c r="G195" s="3"/>
      <c r="H195" s="178"/>
      <c r="I195" s="179">
        <f>SUM(I196:I206)</f>
        <v>326276.80269999994</v>
      </c>
    </row>
    <row r="196" spans="1:9" ht="18.75" customHeight="1" outlineLevel="1">
      <c r="A196" s="133"/>
      <c r="B196" s="157" t="s">
        <v>78</v>
      </c>
      <c r="C196" s="157">
        <v>87878</v>
      </c>
      <c r="D196" s="157" t="s">
        <v>1146</v>
      </c>
      <c r="E196" s="154" t="s">
        <v>618</v>
      </c>
      <c r="F196" s="157" t="s">
        <v>52</v>
      </c>
      <c r="G196" s="127">
        <v>4176.74</v>
      </c>
      <c r="H196" s="187">
        <v>3.6</v>
      </c>
      <c r="I196" s="187">
        <f t="shared" ref="I196:I206" si="12">PRODUCT(G196*H196)</f>
        <v>15036.263999999999</v>
      </c>
    </row>
    <row r="197" spans="1:9" ht="18.75" customHeight="1" outlineLevel="1">
      <c r="A197" s="133"/>
      <c r="B197" s="157" t="s">
        <v>205</v>
      </c>
      <c r="C197" s="157">
        <v>87535</v>
      </c>
      <c r="D197" s="157" t="s">
        <v>1146</v>
      </c>
      <c r="E197" s="154" t="s">
        <v>619</v>
      </c>
      <c r="F197" s="157" t="s">
        <v>52</v>
      </c>
      <c r="G197" s="127">
        <v>2783</v>
      </c>
      <c r="H197" s="187">
        <v>25.32</v>
      </c>
      <c r="I197" s="187">
        <f t="shared" si="12"/>
        <v>70465.56</v>
      </c>
    </row>
    <row r="198" spans="1:9" ht="18.75" customHeight="1" outlineLevel="1">
      <c r="A198" s="133"/>
      <c r="B198" s="157" t="s">
        <v>79</v>
      </c>
      <c r="C198" s="157">
        <v>87792</v>
      </c>
      <c r="D198" s="157" t="s">
        <v>1146</v>
      </c>
      <c r="E198" s="154" t="s">
        <v>620</v>
      </c>
      <c r="F198" s="157" t="s">
        <v>52</v>
      </c>
      <c r="G198" s="127">
        <v>1393.74</v>
      </c>
      <c r="H198" s="187">
        <v>30.52</v>
      </c>
      <c r="I198" s="187">
        <f t="shared" si="12"/>
        <v>42536.944799999997</v>
      </c>
    </row>
    <row r="199" spans="1:9" ht="18.75" customHeight="1" outlineLevel="1">
      <c r="A199" s="133"/>
      <c r="B199" s="157" t="s">
        <v>80</v>
      </c>
      <c r="C199" s="165">
        <v>87543</v>
      </c>
      <c r="D199" s="157" t="s">
        <v>1146</v>
      </c>
      <c r="E199" s="154" t="s">
        <v>621</v>
      </c>
      <c r="F199" s="157" t="s">
        <v>52</v>
      </c>
      <c r="G199" s="127">
        <v>1903.89</v>
      </c>
      <c r="H199" s="187">
        <v>16.600000000000001</v>
      </c>
      <c r="I199" s="187">
        <f t="shared" si="12"/>
        <v>31604.574000000004</v>
      </c>
    </row>
    <row r="200" spans="1:9" ht="30" customHeight="1" outlineLevel="1">
      <c r="A200" s="133"/>
      <c r="B200" s="157" t="s">
        <v>206</v>
      </c>
      <c r="C200" s="157">
        <v>87273</v>
      </c>
      <c r="D200" s="88" t="s">
        <v>1146</v>
      </c>
      <c r="E200" s="154" t="s">
        <v>622</v>
      </c>
      <c r="F200" s="88" t="s">
        <v>52</v>
      </c>
      <c r="G200" s="127">
        <v>671.71</v>
      </c>
      <c r="H200" s="187">
        <v>56.23</v>
      </c>
      <c r="I200" s="187">
        <f t="shared" si="12"/>
        <v>37770.253299999997</v>
      </c>
    </row>
    <row r="201" spans="1:9" ht="30" customHeight="1" outlineLevel="1">
      <c r="A201" s="133"/>
      <c r="B201" s="157" t="s">
        <v>81</v>
      </c>
      <c r="C201" s="157">
        <v>87267</v>
      </c>
      <c r="D201" s="88" t="s">
        <v>1146</v>
      </c>
      <c r="E201" s="154" t="s">
        <v>623</v>
      </c>
      <c r="F201" s="88" t="s">
        <v>52</v>
      </c>
      <c r="G201" s="127">
        <v>14.23</v>
      </c>
      <c r="H201" s="187">
        <v>56.65</v>
      </c>
      <c r="I201" s="187">
        <f t="shared" si="12"/>
        <v>806.12950000000001</v>
      </c>
    </row>
    <row r="202" spans="1:9" ht="30" customHeight="1" outlineLevel="1">
      <c r="A202" s="133"/>
      <c r="B202" s="157" t="s">
        <v>491</v>
      </c>
      <c r="C202" s="157">
        <v>87267</v>
      </c>
      <c r="D202" s="88" t="s">
        <v>1146</v>
      </c>
      <c r="E202" s="154" t="s">
        <v>624</v>
      </c>
      <c r="F202" s="88" t="s">
        <v>52</v>
      </c>
      <c r="G202" s="127">
        <v>17.25</v>
      </c>
      <c r="H202" s="187">
        <v>56.65</v>
      </c>
      <c r="I202" s="187">
        <f t="shared" si="12"/>
        <v>977.21249999999998</v>
      </c>
    </row>
    <row r="203" spans="1:9" ht="30" customHeight="1" outlineLevel="1">
      <c r="A203" s="133"/>
      <c r="B203" s="157" t="s">
        <v>492</v>
      </c>
      <c r="C203" s="157">
        <v>87267</v>
      </c>
      <c r="D203" s="88" t="s">
        <v>1146</v>
      </c>
      <c r="E203" s="154" t="s">
        <v>625</v>
      </c>
      <c r="F203" s="88" t="s">
        <v>52</v>
      </c>
      <c r="G203" s="127">
        <v>166.07</v>
      </c>
      <c r="H203" s="187">
        <v>56.65</v>
      </c>
      <c r="I203" s="187">
        <f t="shared" si="12"/>
        <v>9407.8654999999999</v>
      </c>
    </row>
    <row r="204" spans="1:9" ht="18.75" customHeight="1" outlineLevel="1">
      <c r="A204" s="133"/>
      <c r="B204" s="157" t="s">
        <v>502</v>
      </c>
      <c r="C204" s="88" t="s">
        <v>189</v>
      </c>
      <c r="D204" s="88" t="s">
        <v>1146</v>
      </c>
      <c r="E204" s="154" t="s">
        <v>626</v>
      </c>
      <c r="F204" s="88" t="s">
        <v>61</v>
      </c>
      <c r="G204" s="127">
        <v>238.6</v>
      </c>
      <c r="H204" s="187">
        <v>12.81</v>
      </c>
      <c r="I204" s="187">
        <f t="shared" si="12"/>
        <v>3056.4659999999999</v>
      </c>
    </row>
    <row r="205" spans="1:9" ht="18.75" customHeight="1" outlineLevel="1">
      <c r="A205" s="133"/>
      <c r="B205" s="157" t="s">
        <v>503</v>
      </c>
      <c r="C205" s="88"/>
      <c r="D205" s="88" t="s">
        <v>512</v>
      </c>
      <c r="E205" s="154" t="s">
        <v>628</v>
      </c>
      <c r="F205" s="88" t="s">
        <v>52</v>
      </c>
      <c r="G205" s="127">
        <v>495.39</v>
      </c>
      <c r="H205" s="187">
        <v>60.73</v>
      </c>
      <c r="I205" s="187">
        <f t="shared" si="12"/>
        <v>30085.034699999997</v>
      </c>
    </row>
    <row r="206" spans="1:9" ht="30" customHeight="1" outlineLevel="1">
      <c r="A206" s="133"/>
      <c r="B206" s="157" t="s">
        <v>627</v>
      </c>
      <c r="C206" s="88" t="s">
        <v>361</v>
      </c>
      <c r="D206" s="88" t="s">
        <v>69</v>
      </c>
      <c r="E206" s="154" t="s">
        <v>629</v>
      </c>
      <c r="F206" s="88" t="s">
        <v>52</v>
      </c>
      <c r="G206" s="127">
        <v>734.92</v>
      </c>
      <c r="H206" s="187">
        <v>115.02</v>
      </c>
      <c r="I206" s="187">
        <f t="shared" si="12"/>
        <v>84530.498399999997</v>
      </c>
    </row>
    <row r="207" spans="1:9" ht="18.75" customHeight="1" outlineLevel="1">
      <c r="A207" s="133"/>
      <c r="B207" s="136"/>
      <c r="C207" s="137"/>
      <c r="D207" s="137"/>
      <c r="E207" s="137"/>
      <c r="F207" s="137"/>
      <c r="G207" s="137"/>
      <c r="H207" s="188"/>
      <c r="I207" s="187"/>
    </row>
    <row r="208" spans="1:9" ht="18.75" customHeight="1">
      <c r="A208" s="133"/>
      <c r="B208" s="133"/>
      <c r="C208" s="133"/>
      <c r="D208" s="133"/>
      <c r="E208" s="97"/>
      <c r="F208" s="133"/>
      <c r="G208" s="119"/>
      <c r="H208" s="186"/>
      <c r="I208" s="187"/>
    </row>
    <row r="209" spans="1:9" ht="18.75" customHeight="1">
      <c r="A209" s="133"/>
      <c r="B209" s="114">
        <v>10</v>
      </c>
      <c r="C209" s="114"/>
      <c r="D209" s="114"/>
      <c r="E209" s="94" t="s">
        <v>532</v>
      </c>
      <c r="F209" s="94"/>
      <c r="G209" s="153"/>
      <c r="H209" s="178"/>
      <c r="I209" s="179">
        <f>SUM(I210:I231)</f>
        <v>212025.07789999997</v>
      </c>
    </row>
    <row r="210" spans="1:9" s="132" customFormat="1" ht="18.75" customHeight="1" outlineLevel="1">
      <c r="A210" s="133"/>
      <c r="B210" s="103" t="s">
        <v>82</v>
      </c>
      <c r="C210" s="85"/>
      <c r="D210" s="85"/>
      <c r="E210" s="92" t="s">
        <v>490</v>
      </c>
      <c r="F210" s="86"/>
      <c r="G210" s="127"/>
      <c r="H210" s="187"/>
      <c r="I210" s="187"/>
    </row>
    <row r="211" spans="1:9" s="132" customFormat="1" ht="18.75" customHeight="1" outlineLevel="1">
      <c r="A211" s="133"/>
      <c r="B211" s="88" t="s">
        <v>334</v>
      </c>
      <c r="C211" s="37">
        <v>87690</v>
      </c>
      <c r="D211" s="88" t="s">
        <v>1146</v>
      </c>
      <c r="E211" s="154" t="s">
        <v>520</v>
      </c>
      <c r="F211" s="88" t="s">
        <v>52</v>
      </c>
      <c r="G211" s="127">
        <v>954.7</v>
      </c>
      <c r="H211" s="187">
        <v>35.130000000000003</v>
      </c>
      <c r="I211" s="187">
        <f t="shared" ref="I211:I231" si="13">PRODUCT(G211*H211)</f>
        <v>33538.611000000004</v>
      </c>
    </row>
    <row r="212" spans="1:9" s="132" customFormat="1" ht="18.75" customHeight="1" outlineLevel="1">
      <c r="A212" s="133"/>
      <c r="B212" s="157" t="s">
        <v>335</v>
      </c>
      <c r="C212" s="88">
        <v>87622</v>
      </c>
      <c r="D212" s="88" t="s">
        <v>1146</v>
      </c>
      <c r="E212" s="154" t="s">
        <v>521</v>
      </c>
      <c r="F212" s="88" t="s">
        <v>52</v>
      </c>
      <c r="G212" s="127">
        <v>954.7</v>
      </c>
      <c r="H212" s="187">
        <v>30.65</v>
      </c>
      <c r="I212" s="187">
        <f t="shared" si="13"/>
        <v>29261.555</v>
      </c>
    </row>
    <row r="213" spans="1:9" s="132" customFormat="1" ht="30" customHeight="1" outlineLevel="1">
      <c r="A213" s="133"/>
      <c r="B213" s="157" t="s">
        <v>336</v>
      </c>
      <c r="C213" s="88">
        <v>73676</v>
      </c>
      <c r="D213" s="157" t="s">
        <v>1146</v>
      </c>
      <c r="E213" s="154" t="s">
        <v>630</v>
      </c>
      <c r="F213" s="88" t="s">
        <v>52</v>
      </c>
      <c r="G213" s="127">
        <v>382.52</v>
      </c>
      <c r="H213" s="187">
        <v>62.04</v>
      </c>
      <c r="I213" s="187">
        <f t="shared" si="13"/>
        <v>23731.540799999999</v>
      </c>
    </row>
    <row r="214" spans="1:9" s="132" customFormat="1" ht="18.75" customHeight="1" outlineLevel="1">
      <c r="A214" s="133"/>
      <c r="B214" s="157" t="s">
        <v>337</v>
      </c>
      <c r="C214" s="88">
        <v>72815</v>
      </c>
      <c r="D214" s="88" t="s">
        <v>1146</v>
      </c>
      <c r="E214" s="154" t="s">
        <v>631</v>
      </c>
      <c r="F214" s="88" t="s">
        <v>52</v>
      </c>
      <c r="G214" s="127">
        <v>23.72</v>
      </c>
      <c r="H214" s="187">
        <v>58.41</v>
      </c>
      <c r="I214" s="187">
        <f t="shared" si="13"/>
        <v>1385.4851999999998</v>
      </c>
    </row>
    <row r="215" spans="1:9" s="132" customFormat="1" ht="18.75" customHeight="1" outlineLevel="1">
      <c r="A215" s="133"/>
      <c r="B215" s="157" t="s">
        <v>338</v>
      </c>
      <c r="C215" s="88">
        <v>87251</v>
      </c>
      <c r="D215" s="88" t="s">
        <v>1146</v>
      </c>
      <c r="E215" s="154" t="s">
        <v>632</v>
      </c>
      <c r="F215" s="88" t="s">
        <v>52</v>
      </c>
      <c r="G215" s="127">
        <v>228.05</v>
      </c>
      <c r="H215" s="187">
        <v>36.46</v>
      </c>
      <c r="I215" s="187">
        <f t="shared" si="13"/>
        <v>8314.7030000000013</v>
      </c>
    </row>
    <row r="216" spans="1:9" s="132" customFormat="1" ht="18.75" customHeight="1" outlineLevel="1">
      <c r="A216" s="133"/>
      <c r="B216" s="157" t="s">
        <v>339</v>
      </c>
      <c r="C216" s="88">
        <v>87257</v>
      </c>
      <c r="D216" s="88" t="s">
        <v>1146</v>
      </c>
      <c r="E216" s="154" t="s">
        <v>633</v>
      </c>
      <c r="F216" s="88" t="s">
        <v>52</v>
      </c>
      <c r="G216" s="127">
        <v>347.46</v>
      </c>
      <c r="H216" s="187">
        <v>64.760000000000005</v>
      </c>
      <c r="I216" s="187">
        <f t="shared" si="13"/>
        <v>22501.509600000001</v>
      </c>
    </row>
    <row r="217" spans="1:9" s="132" customFormat="1" ht="18.75" customHeight="1" outlineLevel="1">
      <c r="A217" s="133"/>
      <c r="B217" s="157" t="s">
        <v>340</v>
      </c>
      <c r="C217" s="155">
        <v>72185</v>
      </c>
      <c r="D217" s="88" t="s">
        <v>1146</v>
      </c>
      <c r="E217" s="154" t="s">
        <v>634</v>
      </c>
      <c r="F217" s="88" t="s">
        <v>52</v>
      </c>
      <c r="G217" s="127">
        <v>394.65</v>
      </c>
      <c r="H217" s="187">
        <v>85.34</v>
      </c>
      <c r="I217" s="187">
        <f t="shared" si="13"/>
        <v>33679.430999999997</v>
      </c>
    </row>
    <row r="218" spans="1:9" s="132" customFormat="1" ht="30" customHeight="1" outlineLevel="1">
      <c r="A218" s="133"/>
      <c r="B218" s="157" t="s">
        <v>635</v>
      </c>
      <c r="C218" s="88" t="s">
        <v>0</v>
      </c>
      <c r="D218" s="88" t="s">
        <v>69</v>
      </c>
      <c r="E218" s="68" t="s">
        <v>636</v>
      </c>
      <c r="F218" s="104" t="s">
        <v>52</v>
      </c>
      <c r="G218" s="127">
        <v>3.06</v>
      </c>
      <c r="H218" s="187">
        <v>143.04</v>
      </c>
      <c r="I218" s="187">
        <f t="shared" si="13"/>
        <v>437.70240000000001</v>
      </c>
    </row>
    <row r="219" spans="1:9" s="132" customFormat="1" ht="30" customHeight="1" outlineLevel="1">
      <c r="A219" s="133"/>
      <c r="B219" s="157" t="s">
        <v>637</v>
      </c>
      <c r="C219" s="88" t="s">
        <v>0</v>
      </c>
      <c r="D219" s="88" t="s">
        <v>69</v>
      </c>
      <c r="E219" s="154" t="s">
        <v>638</v>
      </c>
      <c r="F219" s="104" t="s">
        <v>52</v>
      </c>
      <c r="G219" s="127">
        <v>0.99</v>
      </c>
      <c r="H219" s="187">
        <v>143.04</v>
      </c>
      <c r="I219" s="187">
        <f t="shared" si="13"/>
        <v>141.6096</v>
      </c>
    </row>
    <row r="220" spans="1:9" s="132" customFormat="1" ht="18.75" customHeight="1" outlineLevel="1">
      <c r="A220" s="133"/>
      <c r="B220" s="157" t="s">
        <v>639</v>
      </c>
      <c r="C220" s="88">
        <v>88650</v>
      </c>
      <c r="D220" s="88" t="s">
        <v>1146</v>
      </c>
      <c r="E220" s="154" t="s">
        <v>1139</v>
      </c>
      <c r="F220" s="88" t="s">
        <v>61</v>
      </c>
      <c r="G220" s="127">
        <v>132.1</v>
      </c>
      <c r="H220" s="187">
        <v>11.72</v>
      </c>
      <c r="I220" s="187">
        <f t="shared" si="13"/>
        <v>1548.212</v>
      </c>
    </row>
    <row r="221" spans="1:9" s="132" customFormat="1" ht="18.75" customHeight="1" outlineLevel="1">
      <c r="A221" s="133"/>
      <c r="B221" s="157" t="s">
        <v>641</v>
      </c>
      <c r="C221" s="157" t="s">
        <v>362</v>
      </c>
      <c r="D221" s="157" t="s">
        <v>69</v>
      </c>
      <c r="E221" s="154" t="s">
        <v>1138</v>
      </c>
      <c r="F221" s="157" t="s">
        <v>61</v>
      </c>
      <c r="G221" s="127">
        <v>238.6</v>
      </c>
      <c r="H221" s="187">
        <v>16.95</v>
      </c>
      <c r="I221" s="187">
        <f t="shared" si="13"/>
        <v>4044.2699999999995</v>
      </c>
    </row>
    <row r="222" spans="1:9" s="132" customFormat="1" ht="18.75" customHeight="1" outlineLevel="1">
      <c r="A222" s="133"/>
      <c r="B222" s="157" t="s">
        <v>643</v>
      </c>
      <c r="C222" s="88" t="s">
        <v>208</v>
      </c>
      <c r="D222" s="88" t="s">
        <v>69</v>
      </c>
      <c r="E222" s="154" t="s">
        <v>640</v>
      </c>
      <c r="F222" s="88" t="s">
        <v>61</v>
      </c>
      <c r="G222" s="127">
        <v>99.15</v>
      </c>
      <c r="H222" s="187">
        <v>89.21</v>
      </c>
      <c r="I222" s="187">
        <f t="shared" si="13"/>
        <v>8845.1715000000004</v>
      </c>
    </row>
    <row r="223" spans="1:9" s="132" customFormat="1" ht="18.75" customHeight="1" outlineLevel="1">
      <c r="A223" s="133"/>
      <c r="B223" s="157" t="s">
        <v>1143</v>
      </c>
      <c r="C223" s="88" t="s">
        <v>209</v>
      </c>
      <c r="D223" s="88" t="s">
        <v>69</v>
      </c>
      <c r="E223" s="154" t="s">
        <v>642</v>
      </c>
      <c r="F223" s="88" t="s">
        <v>61</v>
      </c>
      <c r="G223" s="127">
        <v>1.75</v>
      </c>
      <c r="H223" s="187">
        <v>140.97</v>
      </c>
      <c r="I223" s="187">
        <f t="shared" si="13"/>
        <v>246.69749999999999</v>
      </c>
    </row>
    <row r="224" spans="1:9" s="132" customFormat="1" ht="18.75" customHeight="1" outlineLevel="1">
      <c r="A224" s="133"/>
      <c r="B224" s="103" t="s">
        <v>83</v>
      </c>
      <c r="C224" s="88"/>
      <c r="D224" s="88"/>
      <c r="E224" s="92" t="s">
        <v>101</v>
      </c>
      <c r="F224" s="88"/>
      <c r="G224" s="127">
        <v>0</v>
      </c>
      <c r="H224" s="187">
        <v>0</v>
      </c>
      <c r="I224" s="187">
        <f t="shared" si="13"/>
        <v>0</v>
      </c>
    </row>
    <row r="225" spans="1:9" s="132" customFormat="1" ht="18.75" customHeight="1" outlineLevel="1">
      <c r="A225" s="133"/>
      <c r="B225" s="88" t="s">
        <v>341</v>
      </c>
      <c r="C225" s="66">
        <v>94992</v>
      </c>
      <c r="D225" s="88" t="s">
        <v>1146</v>
      </c>
      <c r="E225" s="154" t="s">
        <v>1137</v>
      </c>
      <c r="F225" s="88" t="s">
        <v>52</v>
      </c>
      <c r="G225" s="127">
        <v>387.78</v>
      </c>
      <c r="H225" s="187">
        <v>60.95</v>
      </c>
      <c r="I225" s="187">
        <f t="shared" si="13"/>
        <v>23635.190999999999</v>
      </c>
    </row>
    <row r="226" spans="1:9" s="132" customFormat="1" ht="18.75" customHeight="1" outlineLevel="1">
      <c r="A226" s="133"/>
      <c r="B226" s="88" t="s">
        <v>342</v>
      </c>
      <c r="C226" s="67">
        <v>94963</v>
      </c>
      <c r="D226" s="88" t="s">
        <v>1146</v>
      </c>
      <c r="E226" s="41" t="s">
        <v>644</v>
      </c>
      <c r="F226" s="88" t="s">
        <v>52</v>
      </c>
      <c r="G226" s="127">
        <v>22.06</v>
      </c>
      <c r="H226" s="187">
        <v>297.77999999999997</v>
      </c>
      <c r="I226" s="187">
        <f t="shared" si="13"/>
        <v>6569.0267999999987</v>
      </c>
    </row>
    <row r="227" spans="1:9" s="132" customFormat="1" ht="20.100000000000001" customHeight="1" outlineLevel="1">
      <c r="A227" s="133"/>
      <c r="B227" s="88" t="s">
        <v>343</v>
      </c>
      <c r="C227" s="88">
        <v>92396</v>
      </c>
      <c r="D227" s="88" t="s">
        <v>1146</v>
      </c>
      <c r="E227" s="154" t="s">
        <v>1115</v>
      </c>
      <c r="F227" s="88" t="s">
        <v>52</v>
      </c>
      <c r="G227" s="127">
        <v>68.260000000000005</v>
      </c>
      <c r="H227" s="187">
        <v>73.849999999999994</v>
      </c>
      <c r="I227" s="187">
        <f t="shared" si="13"/>
        <v>5041.0010000000002</v>
      </c>
    </row>
    <row r="228" spans="1:9" s="132" customFormat="1" ht="18.75" customHeight="1" outlineLevel="1">
      <c r="A228" s="133"/>
      <c r="B228" s="88" t="s">
        <v>344</v>
      </c>
      <c r="C228" s="88" t="s">
        <v>199</v>
      </c>
      <c r="D228" s="88" t="s">
        <v>69</v>
      </c>
      <c r="E228" s="154" t="s">
        <v>645</v>
      </c>
      <c r="F228" s="88" t="s">
        <v>52</v>
      </c>
      <c r="G228" s="127">
        <v>1.98</v>
      </c>
      <c r="H228" s="187">
        <v>83.07</v>
      </c>
      <c r="I228" s="187">
        <f t="shared" si="13"/>
        <v>164.47859999999997</v>
      </c>
    </row>
    <row r="229" spans="1:9" s="132" customFormat="1" ht="18.75" customHeight="1" outlineLevel="1">
      <c r="A229" s="133"/>
      <c r="B229" s="88" t="s">
        <v>345</v>
      </c>
      <c r="C229" s="88" t="s">
        <v>199</v>
      </c>
      <c r="D229" s="88" t="s">
        <v>69</v>
      </c>
      <c r="E229" s="154" t="s">
        <v>646</v>
      </c>
      <c r="F229" s="88" t="s">
        <v>52</v>
      </c>
      <c r="G229" s="127">
        <v>9.09</v>
      </c>
      <c r="H229" s="187">
        <v>83.07</v>
      </c>
      <c r="I229" s="187">
        <f t="shared" si="13"/>
        <v>755.10629999999992</v>
      </c>
    </row>
    <row r="230" spans="1:9" s="132" customFormat="1" ht="18.75" customHeight="1" outlineLevel="1">
      <c r="A230" s="133"/>
      <c r="B230" s="88" t="s">
        <v>346</v>
      </c>
      <c r="C230" s="88"/>
      <c r="D230" s="88" t="s">
        <v>512</v>
      </c>
      <c r="E230" s="154" t="s">
        <v>647</v>
      </c>
      <c r="F230" s="88" t="s">
        <v>50</v>
      </c>
      <c r="G230" s="127">
        <v>27.24</v>
      </c>
      <c r="H230" s="187">
        <v>109.82</v>
      </c>
      <c r="I230" s="187">
        <f t="shared" si="13"/>
        <v>2991.4967999999994</v>
      </c>
    </row>
    <row r="231" spans="1:9" s="132" customFormat="1" ht="18.75" customHeight="1" outlineLevel="1">
      <c r="A231" s="133"/>
      <c r="B231" s="88" t="s">
        <v>347</v>
      </c>
      <c r="C231" s="88" t="s">
        <v>191</v>
      </c>
      <c r="D231" s="88" t="s">
        <v>1146</v>
      </c>
      <c r="E231" s="154" t="s">
        <v>648</v>
      </c>
      <c r="F231" s="88" t="s">
        <v>52</v>
      </c>
      <c r="G231" s="127">
        <v>354.18</v>
      </c>
      <c r="H231" s="187">
        <v>14.66</v>
      </c>
      <c r="I231" s="187">
        <f t="shared" si="13"/>
        <v>5192.2788</v>
      </c>
    </row>
    <row r="232" spans="1:9" ht="18.75" customHeight="1" outlineLevel="1">
      <c r="A232" s="133"/>
      <c r="B232" s="136"/>
      <c r="C232" s="137"/>
      <c r="D232" s="137"/>
      <c r="E232" s="137"/>
      <c r="F232" s="137"/>
      <c r="G232" s="137"/>
      <c r="H232" s="188"/>
      <c r="I232" s="187"/>
    </row>
    <row r="233" spans="1:9" ht="18.75" customHeight="1">
      <c r="A233" s="133"/>
      <c r="B233" s="133"/>
      <c r="C233" s="133"/>
      <c r="D233" s="133"/>
      <c r="E233" s="97"/>
      <c r="F233" s="133"/>
      <c r="G233" s="119"/>
      <c r="H233" s="186"/>
      <c r="I233" s="187"/>
    </row>
    <row r="234" spans="1:9" ht="18.75" customHeight="1">
      <c r="A234" s="133"/>
      <c r="B234" s="114">
        <v>11</v>
      </c>
      <c r="C234" s="114"/>
      <c r="D234" s="114"/>
      <c r="E234" s="94" t="s">
        <v>533</v>
      </c>
      <c r="F234" s="94"/>
      <c r="G234" s="153"/>
      <c r="H234" s="178"/>
      <c r="I234" s="179">
        <f>SUM(I235:I243)</f>
        <v>138340.90760000001</v>
      </c>
    </row>
    <row r="235" spans="1:9" ht="18.75" customHeight="1" outlineLevel="1">
      <c r="A235" s="133"/>
      <c r="B235" s="157" t="s">
        <v>1</v>
      </c>
      <c r="C235" s="157" t="s">
        <v>194</v>
      </c>
      <c r="D235" s="157" t="s">
        <v>69</v>
      </c>
      <c r="E235" s="154" t="s">
        <v>1140</v>
      </c>
      <c r="F235" s="157" t="s">
        <v>52</v>
      </c>
      <c r="G235" s="127">
        <v>3308.63</v>
      </c>
      <c r="H235" s="187">
        <v>15.82</v>
      </c>
      <c r="I235" s="187">
        <f t="shared" ref="I235:I243" si="14">PRODUCT(G235*H235)</f>
        <v>52342.526600000005</v>
      </c>
    </row>
    <row r="236" spans="1:9" ht="18.75" customHeight="1" outlineLevel="1">
      <c r="A236" s="133"/>
      <c r="B236" s="157" t="s">
        <v>213</v>
      </c>
      <c r="C236" s="157">
        <v>88489</v>
      </c>
      <c r="D236" s="157" t="s">
        <v>1146</v>
      </c>
      <c r="E236" s="154" t="s">
        <v>522</v>
      </c>
      <c r="F236" s="157" t="s">
        <v>52</v>
      </c>
      <c r="G236" s="127">
        <v>3119.59</v>
      </c>
      <c r="H236" s="187">
        <v>12.04</v>
      </c>
      <c r="I236" s="187">
        <f t="shared" si="14"/>
        <v>37559.863599999997</v>
      </c>
    </row>
    <row r="237" spans="1:9" ht="18.75" customHeight="1" outlineLevel="1">
      <c r="A237" s="133"/>
      <c r="B237" s="157" t="s">
        <v>21</v>
      </c>
      <c r="C237" s="157" t="s">
        <v>444</v>
      </c>
      <c r="D237" s="157" t="s">
        <v>69</v>
      </c>
      <c r="E237" s="154" t="s">
        <v>649</v>
      </c>
      <c r="F237" s="157" t="s">
        <v>52</v>
      </c>
      <c r="G237" s="127">
        <v>500.86</v>
      </c>
      <c r="H237" s="187">
        <v>12.82</v>
      </c>
      <c r="I237" s="187">
        <f t="shared" si="14"/>
        <v>6421.0252</v>
      </c>
    </row>
    <row r="238" spans="1:9" ht="18.75" customHeight="1" outlineLevel="1">
      <c r="A238" s="133"/>
      <c r="B238" s="157" t="s">
        <v>2</v>
      </c>
      <c r="C238" s="157">
        <v>88486</v>
      </c>
      <c r="D238" s="157" t="s">
        <v>1146</v>
      </c>
      <c r="E238" s="154" t="s">
        <v>523</v>
      </c>
      <c r="F238" s="157" t="s">
        <v>52</v>
      </c>
      <c r="G238" s="127">
        <v>500.86</v>
      </c>
      <c r="H238" s="187">
        <v>10.64</v>
      </c>
      <c r="I238" s="187">
        <f t="shared" si="14"/>
        <v>5329.1504000000004</v>
      </c>
    </row>
    <row r="239" spans="1:9" ht="18.75" customHeight="1" outlineLevel="1">
      <c r="A239" s="133"/>
      <c r="B239" s="157" t="s">
        <v>135</v>
      </c>
      <c r="C239" s="157" t="s">
        <v>118</v>
      </c>
      <c r="D239" s="157" t="s">
        <v>1146</v>
      </c>
      <c r="E239" s="154" t="s">
        <v>650</v>
      </c>
      <c r="F239" s="157" t="s">
        <v>52</v>
      </c>
      <c r="G239" s="127">
        <v>186.9</v>
      </c>
      <c r="H239" s="187">
        <v>24.62</v>
      </c>
      <c r="I239" s="187">
        <f t="shared" si="14"/>
        <v>4601.4780000000001</v>
      </c>
    </row>
    <row r="240" spans="1:9" ht="18.75" customHeight="1" outlineLevel="1">
      <c r="A240" s="133"/>
      <c r="B240" s="157" t="s">
        <v>136</v>
      </c>
      <c r="C240" s="157" t="s">
        <v>165</v>
      </c>
      <c r="D240" s="157" t="s">
        <v>1146</v>
      </c>
      <c r="E240" s="154" t="s">
        <v>651</v>
      </c>
      <c r="F240" s="157" t="s">
        <v>52</v>
      </c>
      <c r="G240" s="127">
        <v>23.86</v>
      </c>
      <c r="H240" s="187">
        <v>25.14</v>
      </c>
      <c r="I240" s="187">
        <f t="shared" si="14"/>
        <v>599.84040000000005</v>
      </c>
    </row>
    <row r="241" spans="1:9" ht="18.75" customHeight="1" outlineLevel="1">
      <c r="A241" s="133"/>
      <c r="B241" s="157" t="s">
        <v>506</v>
      </c>
      <c r="C241" s="157" t="s">
        <v>119</v>
      </c>
      <c r="D241" s="157" t="s">
        <v>1146</v>
      </c>
      <c r="E241" s="154" t="s">
        <v>1014</v>
      </c>
      <c r="F241" s="157" t="s">
        <v>52</v>
      </c>
      <c r="G241" s="127">
        <v>515.99</v>
      </c>
      <c r="H241" s="187">
        <v>27.98</v>
      </c>
      <c r="I241" s="187">
        <f t="shared" si="14"/>
        <v>14437.4002</v>
      </c>
    </row>
    <row r="242" spans="1:9" ht="18.75" customHeight="1" outlineLevel="1">
      <c r="A242" s="133"/>
      <c r="B242" s="157" t="s">
        <v>507</v>
      </c>
      <c r="C242" s="157">
        <v>79460</v>
      </c>
      <c r="D242" s="157" t="s">
        <v>1146</v>
      </c>
      <c r="E242" s="154" t="s">
        <v>524</v>
      </c>
      <c r="F242" s="157" t="s">
        <v>52</v>
      </c>
      <c r="G242" s="127">
        <v>189.04</v>
      </c>
      <c r="H242" s="187">
        <v>53.62</v>
      </c>
      <c r="I242" s="187">
        <f t="shared" si="14"/>
        <v>10136.324799999999</v>
      </c>
    </row>
    <row r="243" spans="1:9" ht="18.75" customHeight="1" outlineLevel="1">
      <c r="A243" s="133"/>
      <c r="B243" s="157" t="s">
        <v>1117</v>
      </c>
      <c r="C243" s="157" t="s">
        <v>119</v>
      </c>
      <c r="D243" s="157" t="s">
        <v>1146</v>
      </c>
      <c r="E243" s="167" t="s">
        <v>1142</v>
      </c>
      <c r="F243" s="157" t="s">
        <v>52</v>
      </c>
      <c r="G243" s="127">
        <v>247.08</v>
      </c>
      <c r="H243" s="187">
        <v>27.98</v>
      </c>
      <c r="I243" s="187">
        <f t="shared" si="14"/>
        <v>6913.2984000000006</v>
      </c>
    </row>
    <row r="244" spans="1:9" ht="18.75" customHeight="1" outlineLevel="1">
      <c r="A244" s="133"/>
      <c r="B244" s="136"/>
      <c r="C244" s="137"/>
      <c r="D244" s="137"/>
      <c r="E244" s="137"/>
      <c r="F244" s="137"/>
      <c r="G244" s="137"/>
      <c r="H244" s="188"/>
      <c r="I244" s="187"/>
    </row>
    <row r="245" spans="1:9" s="132" customFormat="1" ht="18.75" customHeight="1">
      <c r="A245" s="133"/>
      <c r="B245" s="133"/>
      <c r="C245" s="133"/>
      <c r="D245" s="133"/>
      <c r="E245" s="97"/>
      <c r="F245" s="133"/>
      <c r="G245" s="119"/>
      <c r="H245" s="186"/>
      <c r="I245" s="187"/>
    </row>
    <row r="246" spans="1:9" ht="18.75" customHeight="1">
      <c r="A246" s="133"/>
      <c r="B246" s="114">
        <v>12</v>
      </c>
      <c r="C246" s="114"/>
      <c r="D246" s="114"/>
      <c r="E246" s="94" t="s">
        <v>25</v>
      </c>
      <c r="F246" s="94"/>
      <c r="G246" s="153"/>
      <c r="H246" s="178"/>
      <c r="I246" s="179">
        <f>SUM(I247:I318)</f>
        <v>44655.850000000006</v>
      </c>
    </row>
    <row r="247" spans="1:9" s="132" customFormat="1" ht="18.75" customHeight="1" outlineLevel="1">
      <c r="A247" s="133"/>
      <c r="B247" s="115" t="s">
        <v>5</v>
      </c>
      <c r="C247" s="115"/>
      <c r="D247" s="134"/>
      <c r="E247" s="101" t="s">
        <v>9</v>
      </c>
      <c r="F247" s="99"/>
      <c r="G247" s="2"/>
      <c r="H247" s="187"/>
      <c r="I247" s="187"/>
    </row>
    <row r="248" spans="1:9" s="132" customFormat="1" ht="18.75" customHeight="1" outlineLevel="1">
      <c r="A248" s="133"/>
      <c r="B248" s="98" t="s">
        <v>348</v>
      </c>
      <c r="C248" s="98">
        <v>89401</v>
      </c>
      <c r="D248" s="134" t="s">
        <v>1146</v>
      </c>
      <c r="E248" s="135" t="s">
        <v>652</v>
      </c>
      <c r="F248" s="134" t="s">
        <v>61</v>
      </c>
      <c r="G248" s="127">
        <v>49</v>
      </c>
      <c r="H248" s="187">
        <v>6.93</v>
      </c>
      <c r="I248" s="187">
        <f t="shared" ref="I248:I311" si="15">PRODUCT(G248*H248)</f>
        <v>339.57</v>
      </c>
    </row>
    <row r="249" spans="1:9" s="132" customFormat="1" ht="18.75" customHeight="1" outlineLevel="1">
      <c r="A249" s="133"/>
      <c r="B249" s="98" t="s">
        <v>349</v>
      </c>
      <c r="C249" s="98">
        <v>89446</v>
      </c>
      <c r="D249" s="134" t="s">
        <v>1146</v>
      </c>
      <c r="E249" s="135" t="s">
        <v>214</v>
      </c>
      <c r="F249" s="134" t="s">
        <v>61</v>
      </c>
      <c r="G249" s="127">
        <v>285</v>
      </c>
      <c r="H249" s="187">
        <v>4.58</v>
      </c>
      <c r="I249" s="187">
        <f t="shared" si="15"/>
        <v>1305.3</v>
      </c>
    </row>
    <row r="250" spans="1:9" s="132" customFormat="1" ht="18.75" customHeight="1" outlineLevel="1">
      <c r="A250" s="133"/>
      <c r="B250" s="98" t="s">
        <v>471</v>
      </c>
      <c r="C250" s="98">
        <v>89447</v>
      </c>
      <c r="D250" s="134" t="s">
        <v>1146</v>
      </c>
      <c r="E250" s="135" t="s">
        <v>470</v>
      </c>
      <c r="F250" s="134" t="s">
        <v>61</v>
      </c>
      <c r="G250" s="127">
        <v>17</v>
      </c>
      <c r="H250" s="187">
        <v>9.23</v>
      </c>
      <c r="I250" s="187">
        <f t="shared" si="15"/>
        <v>156.91</v>
      </c>
    </row>
    <row r="251" spans="1:9" s="132" customFormat="1" ht="18.75" customHeight="1" outlineLevel="1">
      <c r="A251" s="133"/>
      <c r="B251" s="98" t="s">
        <v>472</v>
      </c>
      <c r="C251" s="98">
        <v>89449</v>
      </c>
      <c r="D251" s="134" t="s">
        <v>1146</v>
      </c>
      <c r="E251" s="135" t="s">
        <v>215</v>
      </c>
      <c r="F251" s="134" t="s">
        <v>61</v>
      </c>
      <c r="G251" s="127">
        <v>115</v>
      </c>
      <c r="H251" s="187">
        <v>16.399999999999999</v>
      </c>
      <c r="I251" s="187">
        <f t="shared" si="15"/>
        <v>1885.9999999999998</v>
      </c>
    </row>
    <row r="252" spans="1:9" s="132" customFormat="1" ht="18.75" customHeight="1" outlineLevel="1">
      <c r="A252" s="133"/>
      <c r="B252" s="98" t="s">
        <v>473</v>
      </c>
      <c r="C252" s="98">
        <v>89450</v>
      </c>
      <c r="D252" s="134" t="s">
        <v>1146</v>
      </c>
      <c r="E252" s="135" t="s">
        <v>216</v>
      </c>
      <c r="F252" s="134" t="s">
        <v>61</v>
      </c>
      <c r="G252" s="127">
        <v>26</v>
      </c>
      <c r="H252" s="187">
        <v>25.11</v>
      </c>
      <c r="I252" s="187">
        <f t="shared" si="15"/>
        <v>652.86</v>
      </c>
    </row>
    <row r="253" spans="1:9" s="132" customFormat="1" ht="18.75" customHeight="1" outlineLevel="1">
      <c r="A253" s="133"/>
      <c r="B253" s="98" t="s">
        <v>474</v>
      </c>
      <c r="C253" s="98">
        <v>89451</v>
      </c>
      <c r="D253" s="134" t="s">
        <v>1146</v>
      </c>
      <c r="E253" s="135" t="s">
        <v>653</v>
      </c>
      <c r="F253" s="134" t="s">
        <v>61</v>
      </c>
      <c r="G253" s="127">
        <v>64</v>
      </c>
      <c r="H253" s="187">
        <v>34.99</v>
      </c>
      <c r="I253" s="187">
        <f t="shared" si="15"/>
        <v>2239.36</v>
      </c>
    </row>
    <row r="254" spans="1:9" s="132" customFormat="1" ht="18.75" customHeight="1" outlineLevel="1">
      <c r="A254" s="133"/>
      <c r="B254" s="98" t="s">
        <v>475</v>
      </c>
      <c r="C254" s="98">
        <v>89452</v>
      </c>
      <c r="D254" s="134" t="s">
        <v>1146</v>
      </c>
      <c r="E254" s="135" t="s">
        <v>654</v>
      </c>
      <c r="F254" s="134" t="s">
        <v>61</v>
      </c>
      <c r="G254" s="127">
        <v>125</v>
      </c>
      <c r="H254" s="187">
        <v>43.86</v>
      </c>
      <c r="I254" s="187">
        <f t="shared" si="15"/>
        <v>5482.5</v>
      </c>
    </row>
    <row r="255" spans="1:9" s="132" customFormat="1" ht="18.75" customHeight="1" outlineLevel="1">
      <c r="A255" s="133"/>
      <c r="B255" s="98" t="s">
        <v>476</v>
      </c>
      <c r="C255" s="98">
        <v>89714</v>
      </c>
      <c r="D255" s="134" t="s">
        <v>1146</v>
      </c>
      <c r="E255" s="135" t="s">
        <v>655</v>
      </c>
      <c r="F255" s="134" t="s">
        <v>61</v>
      </c>
      <c r="G255" s="127">
        <v>59</v>
      </c>
      <c r="H255" s="187">
        <v>45.91</v>
      </c>
      <c r="I255" s="187">
        <f t="shared" si="15"/>
        <v>2708.6899999999996</v>
      </c>
    </row>
    <row r="256" spans="1:9" s="132" customFormat="1" ht="30" customHeight="1" outlineLevel="1">
      <c r="A256" s="133"/>
      <c r="B256" s="98" t="s">
        <v>477</v>
      </c>
      <c r="C256" s="134">
        <v>94715</v>
      </c>
      <c r="D256" s="134" t="s">
        <v>1146</v>
      </c>
      <c r="E256" s="135" t="s">
        <v>656</v>
      </c>
      <c r="F256" s="134" t="s">
        <v>47</v>
      </c>
      <c r="G256" s="127">
        <v>4</v>
      </c>
      <c r="H256" s="187">
        <v>439.9</v>
      </c>
      <c r="I256" s="187">
        <f t="shared" si="15"/>
        <v>1759.6</v>
      </c>
    </row>
    <row r="257" spans="1:9" s="132" customFormat="1" ht="30" customHeight="1" outlineLevel="1">
      <c r="A257" s="133"/>
      <c r="B257" s="98" t="s">
        <v>478</v>
      </c>
      <c r="C257" s="134">
        <v>94714</v>
      </c>
      <c r="D257" s="134" t="s">
        <v>1146</v>
      </c>
      <c r="E257" s="135" t="s">
        <v>657</v>
      </c>
      <c r="F257" s="134" t="s">
        <v>47</v>
      </c>
      <c r="G257" s="127">
        <v>4</v>
      </c>
      <c r="H257" s="187">
        <v>312.81</v>
      </c>
      <c r="I257" s="187">
        <f t="shared" si="15"/>
        <v>1251.24</v>
      </c>
    </row>
    <row r="258" spans="1:9" s="132" customFormat="1" ht="30" customHeight="1" outlineLevel="1">
      <c r="A258" s="133"/>
      <c r="B258" s="98" t="s">
        <v>479</v>
      </c>
      <c r="C258" s="134">
        <v>94709</v>
      </c>
      <c r="D258" s="134" t="s">
        <v>1146</v>
      </c>
      <c r="E258" s="135" t="s">
        <v>658</v>
      </c>
      <c r="F258" s="134" t="s">
        <v>47</v>
      </c>
      <c r="G258" s="127">
        <v>3</v>
      </c>
      <c r="H258" s="187">
        <v>32.950000000000003</v>
      </c>
      <c r="I258" s="187">
        <f t="shared" si="15"/>
        <v>98.850000000000009</v>
      </c>
    </row>
    <row r="259" spans="1:9" s="132" customFormat="1" ht="30" customHeight="1" outlineLevel="1">
      <c r="A259" s="133"/>
      <c r="B259" s="98" t="s">
        <v>488</v>
      </c>
      <c r="C259" s="98">
        <v>89616</v>
      </c>
      <c r="D259" s="134" t="s">
        <v>1146</v>
      </c>
      <c r="E259" s="135" t="s">
        <v>659</v>
      </c>
      <c r="F259" s="134" t="s">
        <v>47</v>
      </c>
      <c r="G259" s="127">
        <v>4</v>
      </c>
      <c r="H259" s="187">
        <v>45.84</v>
      </c>
      <c r="I259" s="187">
        <f t="shared" si="15"/>
        <v>183.36</v>
      </c>
    </row>
    <row r="260" spans="1:9" s="132" customFormat="1" ht="30" customHeight="1" outlineLevel="1">
      <c r="A260" s="133"/>
      <c r="B260" s="98" t="s">
        <v>480</v>
      </c>
      <c r="C260" s="98">
        <v>89538</v>
      </c>
      <c r="D260" s="134" t="s">
        <v>1146</v>
      </c>
      <c r="E260" s="135" t="s">
        <v>660</v>
      </c>
      <c r="F260" s="134" t="s">
        <v>47</v>
      </c>
      <c r="G260" s="127">
        <v>4</v>
      </c>
      <c r="H260" s="187">
        <v>3.6</v>
      </c>
      <c r="I260" s="187">
        <f t="shared" si="15"/>
        <v>14.4</v>
      </c>
    </row>
    <row r="261" spans="1:9" s="132" customFormat="1" ht="30" customHeight="1" outlineLevel="1">
      <c r="A261" s="133"/>
      <c r="B261" s="98" t="s">
        <v>481</v>
      </c>
      <c r="C261" s="98">
        <v>89538</v>
      </c>
      <c r="D261" s="134" t="s">
        <v>1146</v>
      </c>
      <c r="E261" s="135" t="s">
        <v>661</v>
      </c>
      <c r="F261" s="134" t="s">
        <v>47</v>
      </c>
      <c r="G261" s="127">
        <v>92</v>
      </c>
      <c r="H261" s="187">
        <v>3.6</v>
      </c>
      <c r="I261" s="187">
        <f t="shared" si="15"/>
        <v>331.2</v>
      </c>
    </row>
    <row r="262" spans="1:9" s="132" customFormat="1" ht="30" customHeight="1" outlineLevel="1">
      <c r="A262" s="133"/>
      <c r="B262" s="98" t="s">
        <v>482</v>
      </c>
      <c r="C262" s="98">
        <v>89553</v>
      </c>
      <c r="D262" s="134" t="s">
        <v>1146</v>
      </c>
      <c r="E262" s="135" t="s">
        <v>662</v>
      </c>
      <c r="F262" s="134" t="s">
        <v>47</v>
      </c>
      <c r="G262" s="127">
        <v>2</v>
      </c>
      <c r="H262" s="187">
        <v>5.41</v>
      </c>
      <c r="I262" s="187">
        <f t="shared" si="15"/>
        <v>10.82</v>
      </c>
    </row>
    <row r="263" spans="1:9" s="132" customFormat="1" ht="30" customHeight="1" outlineLevel="1">
      <c r="A263" s="133"/>
      <c r="B263" s="98" t="s">
        <v>483</v>
      </c>
      <c r="C263" s="98">
        <v>89596</v>
      </c>
      <c r="D263" s="134" t="s">
        <v>1146</v>
      </c>
      <c r="E263" s="135" t="s">
        <v>663</v>
      </c>
      <c r="F263" s="134" t="s">
        <v>47</v>
      </c>
      <c r="G263" s="127">
        <v>72</v>
      </c>
      <c r="H263" s="187">
        <v>10.32</v>
      </c>
      <c r="I263" s="187">
        <f t="shared" si="15"/>
        <v>743.04</v>
      </c>
    </row>
    <row r="264" spans="1:9" s="132" customFormat="1" ht="30" customHeight="1" outlineLevel="1">
      <c r="A264" s="133"/>
      <c r="B264" s="98" t="s">
        <v>484</v>
      </c>
      <c r="C264" s="98">
        <v>89610</v>
      </c>
      <c r="D264" s="134" t="s">
        <v>1146</v>
      </c>
      <c r="E264" s="135" t="s">
        <v>664</v>
      </c>
      <c r="F264" s="134" t="s">
        <v>47</v>
      </c>
      <c r="G264" s="127">
        <v>4</v>
      </c>
      <c r="H264" s="187">
        <v>19.93</v>
      </c>
      <c r="I264" s="187">
        <f t="shared" si="15"/>
        <v>79.72</v>
      </c>
    </row>
    <row r="265" spans="1:9" s="132" customFormat="1" ht="30" customHeight="1" outlineLevel="1">
      <c r="A265" s="133"/>
      <c r="B265" s="98" t="s">
        <v>485</v>
      </c>
      <c r="C265" s="98">
        <v>89616</v>
      </c>
      <c r="D265" s="134" t="s">
        <v>1146</v>
      </c>
      <c r="E265" s="135" t="s">
        <v>665</v>
      </c>
      <c r="F265" s="134" t="s">
        <v>47</v>
      </c>
      <c r="G265" s="127">
        <v>4</v>
      </c>
      <c r="H265" s="187">
        <v>45.84</v>
      </c>
      <c r="I265" s="187">
        <f t="shared" si="15"/>
        <v>183.36</v>
      </c>
    </row>
    <row r="266" spans="1:9" s="132" customFormat="1" ht="18.75" customHeight="1" outlineLevel="1">
      <c r="A266" s="133"/>
      <c r="B266" s="98" t="s">
        <v>486</v>
      </c>
      <c r="C266" s="98" t="s">
        <v>364</v>
      </c>
      <c r="D266" s="134" t="s">
        <v>69</v>
      </c>
      <c r="E266" s="135" t="s">
        <v>666</v>
      </c>
      <c r="F266" s="134" t="s">
        <v>47</v>
      </c>
      <c r="G266" s="127">
        <v>4</v>
      </c>
      <c r="H266" s="187">
        <v>5.1100000000000003</v>
      </c>
      <c r="I266" s="187">
        <f t="shared" si="15"/>
        <v>20.440000000000001</v>
      </c>
    </row>
    <row r="267" spans="1:9" s="132" customFormat="1" ht="18.75" customHeight="1" outlineLevel="1">
      <c r="A267" s="133"/>
      <c r="B267" s="98" t="s">
        <v>487</v>
      </c>
      <c r="C267" s="98" t="s">
        <v>368</v>
      </c>
      <c r="D267" s="134" t="s">
        <v>69</v>
      </c>
      <c r="E267" s="135" t="s">
        <v>667</v>
      </c>
      <c r="F267" s="134" t="s">
        <v>47</v>
      </c>
      <c r="G267" s="127">
        <v>23</v>
      </c>
      <c r="H267" s="187">
        <v>15.98</v>
      </c>
      <c r="I267" s="187">
        <f t="shared" si="15"/>
        <v>367.54</v>
      </c>
    </row>
    <row r="268" spans="1:9" s="132" customFormat="1" ht="18.75" customHeight="1" outlineLevel="1">
      <c r="A268" s="133"/>
      <c r="B268" s="98" t="s">
        <v>489</v>
      </c>
      <c r="C268" s="98" t="s">
        <v>370</v>
      </c>
      <c r="D268" s="134" t="s">
        <v>69</v>
      </c>
      <c r="E268" s="135" t="s">
        <v>668</v>
      </c>
      <c r="F268" s="134" t="s">
        <v>47</v>
      </c>
      <c r="G268" s="127">
        <v>12</v>
      </c>
      <c r="H268" s="187">
        <v>37.35</v>
      </c>
      <c r="I268" s="187">
        <f t="shared" si="15"/>
        <v>448.20000000000005</v>
      </c>
    </row>
    <row r="269" spans="1:9" s="132" customFormat="1" ht="18.75" customHeight="1" outlineLevel="1">
      <c r="A269" s="133"/>
      <c r="B269" s="98" t="s">
        <v>494</v>
      </c>
      <c r="C269" s="98" t="s">
        <v>372</v>
      </c>
      <c r="D269" s="134" t="s">
        <v>69</v>
      </c>
      <c r="E269" s="135" t="s">
        <v>669</v>
      </c>
      <c r="F269" s="134" t="s">
        <v>47</v>
      </c>
      <c r="G269" s="127">
        <v>4</v>
      </c>
      <c r="H269" s="187">
        <v>41.14</v>
      </c>
      <c r="I269" s="187">
        <f t="shared" si="15"/>
        <v>164.56</v>
      </c>
    </row>
    <row r="270" spans="1:9" s="132" customFormat="1" ht="18.75" customHeight="1" outlineLevel="1">
      <c r="A270" s="133"/>
      <c r="B270" s="98" t="s">
        <v>495</v>
      </c>
      <c r="C270" s="27" t="s">
        <v>373</v>
      </c>
      <c r="D270" s="134" t="s">
        <v>69</v>
      </c>
      <c r="E270" s="135" t="s">
        <v>670</v>
      </c>
      <c r="F270" s="134" t="s">
        <v>47</v>
      </c>
      <c r="G270" s="127">
        <v>2</v>
      </c>
      <c r="H270" s="187">
        <v>95.1</v>
      </c>
      <c r="I270" s="187">
        <f t="shared" si="15"/>
        <v>190.2</v>
      </c>
    </row>
    <row r="271" spans="1:9" s="132" customFormat="1" ht="18.75" customHeight="1" outlineLevel="1">
      <c r="A271" s="133"/>
      <c r="B271" s="98" t="s">
        <v>496</v>
      </c>
      <c r="C271" s="98" t="s">
        <v>365</v>
      </c>
      <c r="D271" s="134" t="s">
        <v>69</v>
      </c>
      <c r="E271" s="135" t="s">
        <v>671</v>
      </c>
      <c r="F271" s="134" t="s">
        <v>47</v>
      </c>
      <c r="G271" s="127">
        <v>35</v>
      </c>
      <c r="H271" s="187">
        <v>9.6300000000000008</v>
      </c>
      <c r="I271" s="187">
        <f t="shared" si="15"/>
        <v>337.05</v>
      </c>
    </row>
    <row r="272" spans="1:9" s="132" customFormat="1" ht="18.75" customHeight="1" outlineLevel="1">
      <c r="A272" s="133"/>
      <c r="B272" s="98" t="s">
        <v>498</v>
      </c>
      <c r="C272" s="98" t="s">
        <v>366</v>
      </c>
      <c r="D272" s="134" t="s">
        <v>69</v>
      </c>
      <c r="E272" s="135" t="s">
        <v>672</v>
      </c>
      <c r="F272" s="134" t="s">
        <v>47</v>
      </c>
      <c r="G272" s="127">
        <v>2</v>
      </c>
      <c r="H272" s="187">
        <v>9.76</v>
      </c>
      <c r="I272" s="187">
        <f t="shared" si="15"/>
        <v>19.52</v>
      </c>
    </row>
    <row r="273" spans="1:9" s="132" customFormat="1" ht="18.75" customHeight="1" outlineLevel="1">
      <c r="A273" s="133"/>
      <c r="B273" s="98" t="s">
        <v>499</v>
      </c>
      <c r="C273" s="98" t="s">
        <v>367</v>
      </c>
      <c r="D273" s="134" t="s">
        <v>69</v>
      </c>
      <c r="E273" s="135" t="s">
        <v>673</v>
      </c>
      <c r="F273" s="134" t="s">
        <v>47</v>
      </c>
      <c r="G273" s="127">
        <v>4</v>
      </c>
      <c r="H273" s="187">
        <v>17.239999999999998</v>
      </c>
      <c r="I273" s="187">
        <f t="shared" si="15"/>
        <v>68.959999999999994</v>
      </c>
    </row>
    <row r="274" spans="1:9" s="132" customFormat="1" ht="18.75" customHeight="1" outlineLevel="1">
      <c r="A274" s="133"/>
      <c r="B274" s="98" t="s">
        <v>500</v>
      </c>
      <c r="C274" s="98" t="s">
        <v>369</v>
      </c>
      <c r="D274" s="134" t="s">
        <v>69</v>
      </c>
      <c r="E274" s="135" t="s">
        <v>674</v>
      </c>
      <c r="F274" s="134" t="s">
        <v>47</v>
      </c>
      <c r="G274" s="127">
        <v>2</v>
      </c>
      <c r="H274" s="187">
        <v>31.16</v>
      </c>
      <c r="I274" s="187">
        <f t="shared" si="15"/>
        <v>62.32</v>
      </c>
    </row>
    <row r="275" spans="1:9" s="132" customFormat="1" ht="18.75" customHeight="1" outlineLevel="1">
      <c r="A275" s="133"/>
      <c r="B275" s="98" t="s">
        <v>1015</v>
      </c>
      <c r="C275" s="98" t="s">
        <v>371</v>
      </c>
      <c r="D275" s="134" t="s">
        <v>69</v>
      </c>
      <c r="E275" s="135" t="s">
        <v>675</v>
      </c>
      <c r="F275" s="134" t="s">
        <v>47</v>
      </c>
      <c r="G275" s="127">
        <v>6</v>
      </c>
      <c r="H275" s="187">
        <v>30.53</v>
      </c>
      <c r="I275" s="187">
        <f t="shared" si="15"/>
        <v>183.18</v>
      </c>
    </row>
    <row r="276" spans="1:9" s="132" customFormat="1" ht="18.75" customHeight="1" outlineLevel="1">
      <c r="A276" s="133"/>
      <c r="B276" s="98" t="s">
        <v>1016</v>
      </c>
      <c r="C276" s="98">
        <v>89485</v>
      </c>
      <c r="D276" s="134" t="s">
        <v>1146</v>
      </c>
      <c r="E276" s="135" t="s">
        <v>676</v>
      </c>
      <c r="F276" s="134" t="s">
        <v>47</v>
      </c>
      <c r="G276" s="127">
        <v>6</v>
      </c>
      <c r="H276" s="187">
        <v>4.67</v>
      </c>
      <c r="I276" s="187">
        <f t="shared" si="15"/>
        <v>28.02</v>
      </c>
    </row>
    <row r="277" spans="1:9" s="132" customFormat="1" ht="18.75" customHeight="1" outlineLevel="1">
      <c r="A277" s="133"/>
      <c r="B277" s="98" t="s">
        <v>1017</v>
      </c>
      <c r="C277" s="98">
        <v>89493</v>
      </c>
      <c r="D277" s="134" t="s">
        <v>1146</v>
      </c>
      <c r="E277" s="135" t="s">
        <v>677</v>
      </c>
      <c r="F277" s="134" t="s">
        <v>47</v>
      </c>
      <c r="G277" s="127">
        <v>2</v>
      </c>
      <c r="H277" s="187">
        <v>7.94</v>
      </c>
      <c r="I277" s="187">
        <f t="shared" si="15"/>
        <v>15.88</v>
      </c>
    </row>
    <row r="278" spans="1:9" s="132" customFormat="1" ht="18.75" customHeight="1" outlineLevel="1">
      <c r="A278" s="133"/>
      <c r="B278" s="98" t="s">
        <v>1018</v>
      </c>
      <c r="C278" s="98">
        <v>89502</v>
      </c>
      <c r="D278" s="134" t="s">
        <v>1146</v>
      </c>
      <c r="E278" s="135" t="s">
        <v>678</v>
      </c>
      <c r="F278" s="134" t="s">
        <v>47</v>
      </c>
      <c r="G278" s="127">
        <v>6</v>
      </c>
      <c r="H278" s="187">
        <v>13.59</v>
      </c>
      <c r="I278" s="187">
        <f t="shared" si="15"/>
        <v>81.539999999999992</v>
      </c>
    </row>
    <row r="279" spans="1:9" s="132" customFormat="1" ht="18.75" customHeight="1" outlineLevel="1">
      <c r="A279" s="133"/>
      <c r="B279" s="98" t="s">
        <v>1019</v>
      </c>
      <c r="C279" s="98">
        <v>89515</v>
      </c>
      <c r="D279" s="134" t="s">
        <v>1146</v>
      </c>
      <c r="E279" s="135" t="s">
        <v>679</v>
      </c>
      <c r="F279" s="134" t="s">
        <v>47</v>
      </c>
      <c r="G279" s="127">
        <v>5</v>
      </c>
      <c r="H279" s="187">
        <v>74.040000000000006</v>
      </c>
      <c r="I279" s="187">
        <f t="shared" si="15"/>
        <v>370.20000000000005</v>
      </c>
    </row>
    <row r="280" spans="1:9" s="132" customFormat="1" ht="18.75" customHeight="1" outlineLevel="1">
      <c r="A280" s="133"/>
      <c r="B280" s="98" t="s">
        <v>1020</v>
      </c>
      <c r="C280" s="98">
        <v>89523</v>
      </c>
      <c r="D280" s="134" t="s">
        <v>1146</v>
      </c>
      <c r="E280" s="135" t="s">
        <v>680</v>
      </c>
      <c r="F280" s="134" t="s">
        <v>47</v>
      </c>
      <c r="G280" s="127">
        <v>1</v>
      </c>
      <c r="H280" s="187">
        <v>83.91</v>
      </c>
      <c r="I280" s="187">
        <f t="shared" si="15"/>
        <v>83.91</v>
      </c>
    </row>
    <row r="281" spans="1:9" s="132" customFormat="1" ht="18.75" customHeight="1" outlineLevel="1">
      <c r="A281" s="133"/>
      <c r="B281" s="98" t="s">
        <v>1021</v>
      </c>
      <c r="C281" s="98">
        <v>89358</v>
      </c>
      <c r="D281" s="134" t="s">
        <v>1146</v>
      </c>
      <c r="E281" s="135" t="s">
        <v>681</v>
      </c>
      <c r="F281" s="134" t="s">
        <v>47</v>
      </c>
      <c r="G281" s="127">
        <v>4</v>
      </c>
      <c r="H281" s="187">
        <v>6.45</v>
      </c>
      <c r="I281" s="187">
        <f t="shared" si="15"/>
        <v>25.8</v>
      </c>
    </row>
    <row r="282" spans="1:9" s="132" customFormat="1" ht="18.75" customHeight="1" outlineLevel="1">
      <c r="A282" s="133"/>
      <c r="B282" s="98" t="s">
        <v>1022</v>
      </c>
      <c r="C282" s="98">
        <v>89362</v>
      </c>
      <c r="D282" s="134" t="s">
        <v>1146</v>
      </c>
      <c r="E282" s="135" t="s">
        <v>682</v>
      </c>
      <c r="F282" s="134" t="s">
        <v>47</v>
      </c>
      <c r="G282" s="127">
        <v>155</v>
      </c>
      <c r="H282" s="187">
        <v>7.73</v>
      </c>
      <c r="I282" s="187">
        <f t="shared" si="15"/>
        <v>1198.1500000000001</v>
      </c>
    </row>
    <row r="283" spans="1:9" s="132" customFormat="1" ht="18.75" customHeight="1" outlineLevel="1">
      <c r="A283" s="133"/>
      <c r="B283" s="98" t="s">
        <v>1023</v>
      </c>
      <c r="C283" s="98">
        <v>89367</v>
      </c>
      <c r="D283" s="134" t="s">
        <v>1146</v>
      </c>
      <c r="E283" s="135" t="s">
        <v>683</v>
      </c>
      <c r="F283" s="134" t="s">
        <v>47</v>
      </c>
      <c r="G283" s="127">
        <v>3</v>
      </c>
      <c r="H283" s="187">
        <v>10.5</v>
      </c>
      <c r="I283" s="187">
        <f t="shared" si="15"/>
        <v>31.5</v>
      </c>
    </row>
    <row r="284" spans="1:9" s="132" customFormat="1" ht="18.75" customHeight="1" outlineLevel="1">
      <c r="A284" s="133"/>
      <c r="B284" s="98" t="s">
        <v>1024</v>
      </c>
      <c r="C284" s="98">
        <v>89501</v>
      </c>
      <c r="D284" s="134" t="s">
        <v>1146</v>
      </c>
      <c r="E284" s="135" t="s">
        <v>684</v>
      </c>
      <c r="F284" s="134" t="s">
        <v>47</v>
      </c>
      <c r="G284" s="127">
        <v>30</v>
      </c>
      <c r="H284" s="187">
        <v>12.25</v>
      </c>
      <c r="I284" s="187">
        <f t="shared" si="15"/>
        <v>367.5</v>
      </c>
    </row>
    <row r="285" spans="1:9" s="132" customFormat="1" ht="18.75" customHeight="1" outlineLevel="1">
      <c r="A285" s="133"/>
      <c r="B285" s="98" t="s">
        <v>1025</v>
      </c>
      <c r="C285" s="98">
        <v>89505</v>
      </c>
      <c r="D285" s="134" t="s">
        <v>1146</v>
      </c>
      <c r="E285" s="135" t="s">
        <v>685</v>
      </c>
      <c r="F285" s="134" t="s">
        <v>47</v>
      </c>
      <c r="G285" s="127">
        <v>15</v>
      </c>
      <c r="H285" s="187">
        <v>34.86</v>
      </c>
      <c r="I285" s="187">
        <f t="shared" si="15"/>
        <v>522.9</v>
      </c>
    </row>
    <row r="286" spans="1:9" s="132" customFormat="1" ht="18.75" customHeight="1" outlineLevel="1">
      <c r="A286" s="133"/>
      <c r="B286" s="98" t="s">
        <v>1026</v>
      </c>
      <c r="C286" s="98">
        <v>89521</v>
      </c>
      <c r="D286" s="134" t="s">
        <v>1146</v>
      </c>
      <c r="E286" s="135" t="s">
        <v>686</v>
      </c>
      <c r="F286" s="134" t="s">
        <v>47</v>
      </c>
      <c r="G286" s="127">
        <v>7</v>
      </c>
      <c r="H286" s="187">
        <v>108.85</v>
      </c>
      <c r="I286" s="187">
        <f t="shared" si="15"/>
        <v>761.94999999999993</v>
      </c>
    </row>
    <row r="287" spans="1:9" s="132" customFormat="1" ht="18.75" customHeight="1" outlineLevel="1">
      <c r="A287" s="133"/>
      <c r="B287" s="98" t="s">
        <v>1027</v>
      </c>
      <c r="C287" s="98">
        <v>89521</v>
      </c>
      <c r="D287" s="134" t="s">
        <v>1146</v>
      </c>
      <c r="E287" s="135" t="s">
        <v>687</v>
      </c>
      <c r="F287" s="134" t="s">
        <v>47</v>
      </c>
      <c r="G287" s="127">
        <v>14</v>
      </c>
      <c r="H287" s="187">
        <v>108.85</v>
      </c>
      <c r="I287" s="187">
        <f t="shared" si="15"/>
        <v>1523.8999999999999</v>
      </c>
    </row>
    <row r="288" spans="1:9" s="132" customFormat="1" ht="18.75" customHeight="1" outlineLevel="1">
      <c r="A288" s="133"/>
      <c r="B288" s="98" t="s">
        <v>1028</v>
      </c>
      <c r="C288" s="98">
        <v>89529</v>
      </c>
      <c r="D288" s="134" t="s">
        <v>1146</v>
      </c>
      <c r="E288" s="135" t="s">
        <v>688</v>
      </c>
      <c r="F288" s="134" t="s">
        <v>47</v>
      </c>
      <c r="G288" s="127">
        <v>8</v>
      </c>
      <c r="H288" s="187">
        <v>36.85</v>
      </c>
      <c r="I288" s="187">
        <f t="shared" si="15"/>
        <v>294.8</v>
      </c>
    </row>
    <row r="289" spans="1:9" s="132" customFormat="1" ht="18.75" customHeight="1" outlineLevel="1">
      <c r="A289" s="133"/>
      <c r="B289" s="98" t="s">
        <v>1029</v>
      </c>
      <c r="C289" s="98">
        <v>89645</v>
      </c>
      <c r="D289" s="134" t="s">
        <v>1146</v>
      </c>
      <c r="E289" s="135" t="s">
        <v>689</v>
      </c>
      <c r="F289" s="134" t="s">
        <v>47</v>
      </c>
      <c r="G289" s="127">
        <v>2</v>
      </c>
      <c r="H289" s="187">
        <v>28.3</v>
      </c>
      <c r="I289" s="187">
        <f t="shared" si="15"/>
        <v>56.6</v>
      </c>
    </row>
    <row r="290" spans="1:9" s="132" customFormat="1" ht="18.75" customHeight="1" outlineLevel="1">
      <c r="A290" s="133"/>
      <c r="B290" s="98" t="s">
        <v>1030</v>
      </c>
      <c r="C290" s="98">
        <v>90373</v>
      </c>
      <c r="D290" s="134" t="s">
        <v>1146</v>
      </c>
      <c r="E290" s="135" t="s">
        <v>690</v>
      </c>
      <c r="F290" s="134" t="s">
        <v>47</v>
      </c>
      <c r="G290" s="127">
        <v>20</v>
      </c>
      <c r="H290" s="187">
        <v>13.32</v>
      </c>
      <c r="I290" s="187">
        <f t="shared" si="15"/>
        <v>266.39999999999998</v>
      </c>
    </row>
    <row r="291" spans="1:9" s="132" customFormat="1" ht="30" customHeight="1" outlineLevel="1">
      <c r="A291" s="133"/>
      <c r="B291" s="98" t="s">
        <v>1031</v>
      </c>
      <c r="C291" s="98">
        <v>89645</v>
      </c>
      <c r="D291" s="134" t="s">
        <v>1146</v>
      </c>
      <c r="E291" s="135" t="s">
        <v>691</v>
      </c>
      <c r="F291" s="134" t="s">
        <v>47</v>
      </c>
      <c r="G291" s="127">
        <v>86</v>
      </c>
      <c r="H291" s="187">
        <v>28.3</v>
      </c>
      <c r="I291" s="187">
        <f t="shared" si="15"/>
        <v>2433.8000000000002</v>
      </c>
    </row>
    <row r="292" spans="1:9" s="132" customFormat="1" ht="18.75" customHeight="1" outlineLevel="1">
      <c r="A292" s="133"/>
      <c r="B292" s="98" t="s">
        <v>1032</v>
      </c>
      <c r="C292" s="98">
        <v>89395</v>
      </c>
      <c r="D292" s="134" t="s">
        <v>1146</v>
      </c>
      <c r="E292" s="135" t="s">
        <v>692</v>
      </c>
      <c r="F292" s="134" t="s">
        <v>47</v>
      </c>
      <c r="G292" s="127">
        <v>38</v>
      </c>
      <c r="H292" s="187">
        <v>10.75</v>
      </c>
      <c r="I292" s="187">
        <f t="shared" si="15"/>
        <v>408.5</v>
      </c>
    </row>
    <row r="293" spans="1:9" s="132" customFormat="1" ht="18.75" customHeight="1" outlineLevel="1">
      <c r="A293" s="133"/>
      <c r="B293" s="98" t="s">
        <v>1033</v>
      </c>
      <c r="C293" s="98">
        <v>89443</v>
      </c>
      <c r="D293" s="134" t="s">
        <v>1146</v>
      </c>
      <c r="E293" s="135" t="s">
        <v>693</v>
      </c>
      <c r="F293" s="134" t="s">
        <v>47</v>
      </c>
      <c r="G293" s="127">
        <v>3</v>
      </c>
      <c r="H293" s="187">
        <v>10.88</v>
      </c>
      <c r="I293" s="187">
        <f t="shared" si="15"/>
        <v>32.64</v>
      </c>
    </row>
    <row r="294" spans="1:9" s="132" customFormat="1" ht="18.75" customHeight="1" outlineLevel="1">
      <c r="A294" s="133"/>
      <c r="B294" s="98" t="s">
        <v>1034</v>
      </c>
      <c r="C294" s="98">
        <v>89625</v>
      </c>
      <c r="D294" s="134" t="s">
        <v>1146</v>
      </c>
      <c r="E294" s="135" t="s">
        <v>694</v>
      </c>
      <c r="F294" s="134" t="s">
        <v>47</v>
      </c>
      <c r="G294" s="127">
        <v>19</v>
      </c>
      <c r="H294" s="187">
        <v>18.940000000000001</v>
      </c>
      <c r="I294" s="187">
        <f t="shared" si="15"/>
        <v>359.86</v>
      </c>
    </row>
    <row r="295" spans="1:9" s="132" customFormat="1" ht="18.75" customHeight="1" outlineLevel="1">
      <c r="A295" s="133"/>
      <c r="B295" s="98" t="s">
        <v>1035</v>
      </c>
      <c r="C295" s="98">
        <v>89566</v>
      </c>
      <c r="D295" s="134" t="s">
        <v>1146</v>
      </c>
      <c r="E295" s="135" t="s">
        <v>695</v>
      </c>
      <c r="F295" s="134" t="s">
        <v>47</v>
      </c>
      <c r="G295" s="127">
        <v>6</v>
      </c>
      <c r="H295" s="187">
        <v>36.409999999999997</v>
      </c>
      <c r="I295" s="187">
        <f t="shared" si="15"/>
        <v>218.45999999999998</v>
      </c>
    </row>
    <row r="296" spans="1:9" s="132" customFormat="1" ht="18.75" customHeight="1" outlineLevel="1">
      <c r="A296" s="133"/>
      <c r="B296" s="98" t="s">
        <v>1036</v>
      </c>
      <c r="C296" s="98">
        <v>89566</v>
      </c>
      <c r="D296" s="134" t="s">
        <v>1146</v>
      </c>
      <c r="E296" s="135" t="s">
        <v>696</v>
      </c>
      <c r="F296" s="134" t="s">
        <v>47</v>
      </c>
      <c r="G296" s="127">
        <v>10</v>
      </c>
      <c r="H296" s="187">
        <v>36.409999999999997</v>
      </c>
      <c r="I296" s="187">
        <f t="shared" si="15"/>
        <v>364.09999999999997</v>
      </c>
    </row>
    <row r="297" spans="1:9" s="132" customFormat="1" ht="18.75" customHeight="1" outlineLevel="1">
      <c r="A297" s="133"/>
      <c r="B297" s="98" t="s">
        <v>1037</v>
      </c>
      <c r="C297" s="98">
        <v>89559</v>
      </c>
      <c r="D297" s="134" t="s">
        <v>1146</v>
      </c>
      <c r="E297" s="135" t="s">
        <v>697</v>
      </c>
      <c r="F297" s="134" t="s">
        <v>47</v>
      </c>
      <c r="G297" s="127">
        <v>2</v>
      </c>
      <c r="H297" s="187">
        <v>48.78</v>
      </c>
      <c r="I297" s="187">
        <f t="shared" si="15"/>
        <v>97.56</v>
      </c>
    </row>
    <row r="298" spans="1:9" s="132" customFormat="1" ht="18.75" customHeight="1" outlineLevel="1">
      <c r="A298" s="133"/>
      <c r="B298" s="98" t="s">
        <v>1038</v>
      </c>
      <c r="C298" s="98">
        <v>89622</v>
      </c>
      <c r="D298" s="134" t="s">
        <v>1146</v>
      </c>
      <c r="E298" s="135" t="s">
        <v>698</v>
      </c>
      <c r="F298" s="134" t="s">
        <v>47</v>
      </c>
      <c r="G298" s="127">
        <v>1</v>
      </c>
      <c r="H298" s="187">
        <v>12</v>
      </c>
      <c r="I298" s="187">
        <f t="shared" si="15"/>
        <v>12</v>
      </c>
    </row>
    <row r="299" spans="1:9" s="132" customFormat="1" ht="18.75" customHeight="1" outlineLevel="1">
      <c r="A299" s="133"/>
      <c r="B299" s="98" t="s">
        <v>1039</v>
      </c>
      <c r="C299" s="98">
        <v>89627</v>
      </c>
      <c r="D299" s="134" t="s">
        <v>1146</v>
      </c>
      <c r="E299" s="135" t="s">
        <v>699</v>
      </c>
      <c r="F299" s="134" t="s">
        <v>47</v>
      </c>
      <c r="G299" s="127">
        <v>23</v>
      </c>
      <c r="H299" s="187">
        <v>18.61</v>
      </c>
      <c r="I299" s="187">
        <f t="shared" si="15"/>
        <v>428.03</v>
      </c>
    </row>
    <row r="300" spans="1:9" s="132" customFormat="1" ht="18.75" customHeight="1" outlineLevel="1">
      <c r="A300" s="133"/>
      <c r="B300" s="98" t="s">
        <v>1040</v>
      </c>
      <c r="C300" s="98">
        <v>89626</v>
      </c>
      <c r="D300" s="134" t="s">
        <v>1146</v>
      </c>
      <c r="E300" s="135" t="s">
        <v>700</v>
      </c>
      <c r="F300" s="134" t="s">
        <v>47</v>
      </c>
      <c r="G300" s="127">
        <v>1</v>
      </c>
      <c r="H300" s="187">
        <v>24.11</v>
      </c>
      <c r="I300" s="187">
        <f t="shared" si="15"/>
        <v>24.11</v>
      </c>
    </row>
    <row r="301" spans="1:9" s="132" customFormat="1" ht="18.75" customHeight="1" outlineLevel="1">
      <c r="A301" s="133"/>
      <c r="B301" s="98" t="s">
        <v>1041</v>
      </c>
      <c r="C301" s="98">
        <v>89630</v>
      </c>
      <c r="D301" s="134" t="s">
        <v>1146</v>
      </c>
      <c r="E301" s="135" t="s">
        <v>701</v>
      </c>
      <c r="F301" s="134" t="s">
        <v>47</v>
      </c>
      <c r="G301" s="127">
        <v>7</v>
      </c>
      <c r="H301" s="187">
        <v>61.03</v>
      </c>
      <c r="I301" s="187">
        <f t="shared" si="15"/>
        <v>427.21000000000004</v>
      </c>
    </row>
    <row r="302" spans="1:9" s="132" customFormat="1" ht="18.75" customHeight="1" outlineLevel="1">
      <c r="A302" s="133"/>
      <c r="B302" s="98" t="s">
        <v>1042</v>
      </c>
      <c r="C302" s="98">
        <v>89630</v>
      </c>
      <c r="D302" s="134" t="s">
        <v>1146</v>
      </c>
      <c r="E302" s="135" t="s">
        <v>702</v>
      </c>
      <c r="F302" s="134" t="s">
        <v>47</v>
      </c>
      <c r="G302" s="127">
        <v>10</v>
      </c>
      <c r="H302" s="187">
        <v>61.03</v>
      </c>
      <c r="I302" s="187">
        <f t="shared" si="15"/>
        <v>610.29999999999995</v>
      </c>
    </row>
    <row r="303" spans="1:9" s="132" customFormat="1" ht="18.75" customHeight="1" outlineLevel="1">
      <c r="A303" s="133"/>
      <c r="B303" s="98" t="s">
        <v>1043</v>
      </c>
      <c r="C303" s="98">
        <v>89630</v>
      </c>
      <c r="D303" s="134" t="s">
        <v>1146</v>
      </c>
      <c r="E303" s="135" t="s">
        <v>703</v>
      </c>
      <c r="F303" s="134" t="s">
        <v>47</v>
      </c>
      <c r="G303" s="127">
        <v>4</v>
      </c>
      <c r="H303" s="187">
        <v>61.03</v>
      </c>
      <c r="I303" s="187">
        <f t="shared" si="15"/>
        <v>244.12</v>
      </c>
    </row>
    <row r="304" spans="1:9" s="132" customFormat="1" ht="18.75" customHeight="1" outlineLevel="1">
      <c r="A304" s="133"/>
      <c r="B304" s="98" t="s">
        <v>1044</v>
      </c>
      <c r="C304" s="98">
        <v>89632</v>
      </c>
      <c r="D304" s="134" t="s">
        <v>1146</v>
      </c>
      <c r="E304" s="135" t="s">
        <v>704</v>
      </c>
      <c r="F304" s="134" t="s">
        <v>47</v>
      </c>
      <c r="G304" s="127">
        <v>5</v>
      </c>
      <c r="H304" s="187">
        <v>90.11</v>
      </c>
      <c r="I304" s="187">
        <f t="shared" si="15"/>
        <v>450.55</v>
      </c>
    </row>
    <row r="305" spans="1:11" s="132" customFormat="1" ht="18.75" customHeight="1" outlineLevel="1">
      <c r="A305" s="133"/>
      <c r="B305" s="98" t="s">
        <v>1045</v>
      </c>
      <c r="C305" s="98">
        <v>89632</v>
      </c>
      <c r="D305" s="134" t="s">
        <v>1146</v>
      </c>
      <c r="E305" s="135" t="s">
        <v>705</v>
      </c>
      <c r="F305" s="134" t="s">
        <v>47</v>
      </c>
      <c r="G305" s="127">
        <v>2</v>
      </c>
      <c r="H305" s="187">
        <v>90.11</v>
      </c>
      <c r="I305" s="187">
        <f t="shared" si="15"/>
        <v>180.22</v>
      </c>
    </row>
    <row r="306" spans="1:11" s="132" customFormat="1" ht="30" customHeight="1" outlineLevel="1">
      <c r="A306" s="133"/>
      <c r="B306" s="98" t="s">
        <v>1046</v>
      </c>
      <c r="C306" s="134">
        <v>89394</v>
      </c>
      <c r="D306" s="134" t="s">
        <v>1146</v>
      </c>
      <c r="E306" s="135" t="s">
        <v>706</v>
      </c>
      <c r="F306" s="134" t="s">
        <v>47</v>
      </c>
      <c r="G306" s="127">
        <v>20</v>
      </c>
      <c r="H306" s="187">
        <v>17.649999999999999</v>
      </c>
      <c r="I306" s="187">
        <f t="shared" si="15"/>
        <v>353</v>
      </c>
    </row>
    <row r="307" spans="1:11" s="132" customFormat="1" ht="18.75" customHeight="1" outlineLevel="1">
      <c r="A307" s="133"/>
      <c r="B307" s="98" t="s">
        <v>1047</v>
      </c>
      <c r="C307" s="98">
        <v>90374</v>
      </c>
      <c r="D307" s="134" t="s">
        <v>1146</v>
      </c>
      <c r="E307" s="135" t="s">
        <v>707</v>
      </c>
      <c r="F307" s="134" t="s">
        <v>47</v>
      </c>
      <c r="G307" s="127">
        <v>2</v>
      </c>
      <c r="H307" s="187">
        <v>20.27</v>
      </c>
      <c r="I307" s="187">
        <f t="shared" si="15"/>
        <v>40.54</v>
      </c>
    </row>
    <row r="308" spans="1:11" s="132" customFormat="1" ht="18.75" customHeight="1" outlineLevel="1">
      <c r="A308" s="133"/>
      <c r="B308" s="98" t="s">
        <v>1048</v>
      </c>
      <c r="C308" s="98"/>
      <c r="D308" s="134" t="s">
        <v>512</v>
      </c>
      <c r="E308" s="69" t="s">
        <v>708</v>
      </c>
      <c r="F308" s="134" t="s">
        <v>61</v>
      </c>
      <c r="G308" s="127">
        <v>24</v>
      </c>
      <c r="H308" s="187">
        <v>21.16</v>
      </c>
      <c r="I308" s="187">
        <f t="shared" si="15"/>
        <v>507.84000000000003</v>
      </c>
    </row>
    <row r="309" spans="1:11" s="132" customFormat="1" ht="30" customHeight="1" outlineLevel="1">
      <c r="A309" s="133"/>
      <c r="B309" s="98" t="s">
        <v>1049</v>
      </c>
      <c r="C309" s="99"/>
      <c r="D309" s="134" t="s">
        <v>512</v>
      </c>
      <c r="E309" s="69" t="s">
        <v>709</v>
      </c>
      <c r="F309" s="134" t="s">
        <v>47</v>
      </c>
      <c r="G309" s="127">
        <v>24</v>
      </c>
      <c r="H309" s="187">
        <v>30.67</v>
      </c>
      <c r="I309" s="187">
        <f t="shared" si="15"/>
        <v>736.08</v>
      </c>
    </row>
    <row r="310" spans="1:11" s="132" customFormat="1" ht="18.75" customHeight="1" outlineLevel="1">
      <c r="A310" s="133"/>
      <c r="B310" s="115" t="s">
        <v>6</v>
      </c>
      <c r="C310" s="98"/>
      <c r="D310" s="85"/>
      <c r="E310" s="86" t="s">
        <v>710</v>
      </c>
      <c r="F310" s="87"/>
      <c r="G310" s="127">
        <v>0</v>
      </c>
      <c r="H310" s="187">
        <v>0</v>
      </c>
      <c r="I310" s="187">
        <f t="shared" si="15"/>
        <v>0</v>
      </c>
    </row>
    <row r="311" spans="1:11" s="132" customFormat="1" ht="18.75" customHeight="1" outlineLevel="1">
      <c r="A311" s="133"/>
      <c r="B311" s="98" t="s">
        <v>350</v>
      </c>
      <c r="C311" s="98" t="s">
        <v>186</v>
      </c>
      <c r="D311" s="134" t="s">
        <v>1146</v>
      </c>
      <c r="E311" s="87" t="s">
        <v>711</v>
      </c>
      <c r="F311" s="134" t="s">
        <v>47</v>
      </c>
      <c r="G311" s="127">
        <v>2</v>
      </c>
      <c r="H311" s="187">
        <v>135.09</v>
      </c>
      <c r="I311" s="187">
        <f t="shared" si="15"/>
        <v>270.18</v>
      </c>
    </row>
    <row r="312" spans="1:11" s="132" customFormat="1" ht="18.75" customHeight="1" outlineLevel="1">
      <c r="A312" s="133"/>
      <c r="B312" s="98" t="s">
        <v>351</v>
      </c>
      <c r="C312" s="98">
        <v>94498</v>
      </c>
      <c r="D312" s="134" t="s">
        <v>1146</v>
      </c>
      <c r="E312" s="87" t="s">
        <v>712</v>
      </c>
      <c r="F312" s="134" t="s">
        <v>47</v>
      </c>
      <c r="G312" s="127">
        <v>2</v>
      </c>
      <c r="H312" s="187">
        <v>159.91999999999999</v>
      </c>
      <c r="I312" s="187">
        <f t="shared" ref="I312:I318" si="16">PRODUCT(G312*H312)</f>
        <v>319.83999999999997</v>
      </c>
    </row>
    <row r="313" spans="1:11" s="132" customFormat="1" ht="18.75" customHeight="1" outlineLevel="1">
      <c r="A313" s="133"/>
      <c r="B313" s="98" t="s">
        <v>352</v>
      </c>
      <c r="C313" s="98">
        <v>94500</v>
      </c>
      <c r="D313" s="134" t="s">
        <v>1146</v>
      </c>
      <c r="E313" s="87" t="s">
        <v>713</v>
      </c>
      <c r="F313" s="134" t="s">
        <v>47</v>
      </c>
      <c r="G313" s="127">
        <v>2</v>
      </c>
      <c r="H313" s="187">
        <v>519.98</v>
      </c>
      <c r="I313" s="187">
        <f t="shared" si="16"/>
        <v>1039.96</v>
      </c>
    </row>
    <row r="314" spans="1:11" s="132" customFormat="1" ht="18.75" customHeight="1" outlineLevel="1">
      <c r="A314" s="133"/>
      <c r="B314" s="98" t="s">
        <v>353</v>
      </c>
      <c r="C314" s="98">
        <v>94501</v>
      </c>
      <c r="D314" s="134" t="s">
        <v>1146</v>
      </c>
      <c r="E314" s="87" t="s">
        <v>714</v>
      </c>
      <c r="F314" s="134" t="s">
        <v>47</v>
      </c>
      <c r="G314" s="127">
        <v>2</v>
      </c>
      <c r="H314" s="187">
        <v>861.63</v>
      </c>
      <c r="I314" s="187">
        <f t="shared" si="16"/>
        <v>1723.26</v>
      </c>
    </row>
    <row r="315" spans="1:11" s="132" customFormat="1" ht="18.75" customHeight="1" outlineLevel="1">
      <c r="A315" s="133"/>
      <c r="B315" s="98" t="s">
        <v>1050</v>
      </c>
      <c r="C315" s="134">
        <v>94792</v>
      </c>
      <c r="D315" s="134" t="s">
        <v>1146</v>
      </c>
      <c r="E315" s="87" t="s">
        <v>501</v>
      </c>
      <c r="F315" s="134" t="s">
        <v>47</v>
      </c>
      <c r="G315" s="127">
        <v>1</v>
      </c>
      <c r="H315" s="187">
        <v>131.21</v>
      </c>
      <c r="I315" s="187">
        <f t="shared" si="16"/>
        <v>131.21</v>
      </c>
    </row>
    <row r="316" spans="1:11" s="132" customFormat="1" ht="18.75" customHeight="1" outlineLevel="1">
      <c r="A316" s="133"/>
      <c r="B316" s="98" t="s">
        <v>1051</v>
      </c>
      <c r="C316" s="98">
        <v>94794</v>
      </c>
      <c r="D316" s="134" t="s">
        <v>1146</v>
      </c>
      <c r="E316" s="87" t="s">
        <v>715</v>
      </c>
      <c r="F316" s="134" t="s">
        <v>47</v>
      </c>
      <c r="G316" s="127">
        <v>12</v>
      </c>
      <c r="H316" s="187">
        <v>177.27</v>
      </c>
      <c r="I316" s="187">
        <f t="shared" si="16"/>
        <v>2127.2400000000002</v>
      </c>
    </row>
    <row r="317" spans="1:11" s="132" customFormat="1" ht="18.75" customHeight="1" outlineLevel="1">
      <c r="A317" s="133"/>
      <c r="B317" s="98" t="s">
        <v>1052</v>
      </c>
      <c r="C317" s="134">
        <v>89987</v>
      </c>
      <c r="D317" s="134" t="s">
        <v>1146</v>
      </c>
      <c r="E317" s="87" t="s">
        <v>217</v>
      </c>
      <c r="F317" s="134" t="s">
        <v>47</v>
      </c>
      <c r="G317" s="127">
        <v>33</v>
      </c>
      <c r="H317" s="187">
        <v>92.56</v>
      </c>
      <c r="I317" s="187">
        <f t="shared" si="16"/>
        <v>3054.48</v>
      </c>
    </row>
    <row r="318" spans="1:11" s="132" customFormat="1" ht="18.75" customHeight="1" outlineLevel="1">
      <c r="A318" s="133"/>
      <c r="B318" s="98" t="s">
        <v>1053</v>
      </c>
      <c r="C318" s="98">
        <v>89985</v>
      </c>
      <c r="D318" s="134" t="s">
        <v>1146</v>
      </c>
      <c r="E318" s="87" t="s">
        <v>218</v>
      </c>
      <c r="F318" s="134" t="s">
        <v>47</v>
      </c>
      <c r="G318" s="127">
        <v>13</v>
      </c>
      <c r="H318" s="187">
        <v>87.92</v>
      </c>
      <c r="I318" s="187">
        <f t="shared" si="16"/>
        <v>1142.96</v>
      </c>
      <c r="K318" s="169"/>
    </row>
    <row r="319" spans="1:11" s="132" customFormat="1" ht="18.75" customHeight="1" outlineLevel="1">
      <c r="A319" s="133"/>
      <c r="B319" s="136"/>
      <c r="C319" s="137"/>
      <c r="D319" s="137"/>
      <c r="E319" s="137"/>
      <c r="F319" s="137"/>
      <c r="G319" s="137"/>
      <c r="H319" s="188"/>
      <c r="I319" s="187"/>
    </row>
    <row r="320" spans="1:11" s="132" customFormat="1" ht="18.75" customHeight="1">
      <c r="A320" s="133"/>
      <c r="B320" s="133"/>
      <c r="C320" s="133"/>
      <c r="D320" s="133"/>
      <c r="E320" s="97"/>
      <c r="F320" s="133"/>
      <c r="G320" s="119"/>
      <c r="H320" s="186"/>
      <c r="I320" s="187"/>
    </row>
    <row r="321" spans="1:9" s="132" customFormat="1" ht="18.75" customHeight="1">
      <c r="A321" s="133"/>
      <c r="B321" s="113">
        <v>13</v>
      </c>
      <c r="C321" s="113"/>
      <c r="D321" s="113"/>
      <c r="E321" s="109" t="s">
        <v>11</v>
      </c>
      <c r="F321" s="110"/>
      <c r="G321" s="5"/>
      <c r="H321" s="192"/>
      <c r="I321" s="179">
        <f>SUM(I322:I330)</f>
        <v>17600.03</v>
      </c>
    </row>
    <row r="322" spans="1:9" s="132" customFormat="1" ht="18.75" customHeight="1" outlineLevel="1">
      <c r="A322" s="133"/>
      <c r="B322" s="115" t="s">
        <v>22</v>
      </c>
      <c r="C322" s="115"/>
      <c r="D322" s="115"/>
      <c r="E322" s="101" t="s">
        <v>26</v>
      </c>
      <c r="F322" s="99"/>
      <c r="G322" s="2"/>
      <c r="H322" s="187">
        <v>0</v>
      </c>
      <c r="I322" s="187">
        <f t="shared" ref="I322" si="17">TRUNC(G322*H322,2)</f>
        <v>0</v>
      </c>
    </row>
    <row r="323" spans="1:9" s="132" customFormat="1" ht="18.75" customHeight="1" outlineLevel="1">
      <c r="A323" s="133"/>
      <c r="B323" s="98" t="s">
        <v>354</v>
      </c>
      <c r="C323" s="134">
        <v>89848</v>
      </c>
      <c r="D323" s="134" t="s">
        <v>1146</v>
      </c>
      <c r="E323" s="69" t="s">
        <v>716</v>
      </c>
      <c r="F323" s="98" t="s">
        <v>61</v>
      </c>
      <c r="G323" s="127">
        <v>296</v>
      </c>
      <c r="H323" s="187">
        <v>23.78</v>
      </c>
      <c r="I323" s="187">
        <f t="shared" ref="I323:I331" si="18">PRODUCT(G323*H323)</f>
        <v>7038.88</v>
      </c>
    </row>
    <row r="324" spans="1:9" s="132" customFormat="1" ht="18.75" customHeight="1" outlineLevel="1">
      <c r="A324" s="133"/>
      <c r="B324" s="98" t="s">
        <v>355</v>
      </c>
      <c r="C324" s="134">
        <v>89849</v>
      </c>
      <c r="D324" s="134" t="s">
        <v>1146</v>
      </c>
      <c r="E324" s="135" t="s">
        <v>717</v>
      </c>
      <c r="F324" s="134" t="s">
        <v>61</v>
      </c>
      <c r="G324" s="127">
        <v>98</v>
      </c>
      <c r="H324" s="187">
        <v>43.34</v>
      </c>
      <c r="I324" s="187">
        <f t="shared" si="18"/>
        <v>4247.3200000000006</v>
      </c>
    </row>
    <row r="325" spans="1:9" s="132" customFormat="1" ht="18.75" customHeight="1" outlineLevel="1">
      <c r="A325" s="133"/>
      <c r="B325" s="98" t="s">
        <v>356</v>
      </c>
      <c r="C325" s="134">
        <v>89746</v>
      </c>
      <c r="D325" s="134" t="s">
        <v>1146</v>
      </c>
      <c r="E325" s="135" t="s">
        <v>718</v>
      </c>
      <c r="F325" s="134" t="s">
        <v>47</v>
      </c>
      <c r="G325" s="127">
        <v>20</v>
      </c>
      <c r="H325" s="187">
        <v>22.25</v>
      </c>
      <c r="I325" s="187">
        <f t="shared" si="18"/>
        <v>445</v>
      </c>
    </row>
    <row r="326" spans="1:9" s="132" customFormat="1" ht="18.75" customHeight="1" outlineLevel="1">
      <c r="A326" s="133"/>
      <c r="B326" s="98" t="s">
        <v>357</v>
      </c>
      <c r="C326" s="134">
        <v>89744</v>
      </c>
      <c r="D326" s="134" t="s">
        <v>1146</v>
      </c>
      <c r="E326" s="135" t="s">
        <v>719</v>
      </c>
      <c r="F326" s="134" t="s">
        <v>47</v>
      </c>
      <c r="G326" s="127">
        <v>71</v>
      </c>
      <c r="H326" s="187">
        <v>22.16</v>
      </c>
      <c r="I326" s="187">
        <f t="shared" si="18"/>
        <v>1573.36</v>
      </c>
    </row>
    <row r="327" spans="1:9" s="132" customFormat="1" ht="18.75" customHeight="1" outlineLevel="1">
      <c r="A327" s="133"/>
      <c r="B327" s="98" t="s">
        <v>358</v>
      </c>
      <c r="C327" s="134">
        <v>89567</v>
      </c>
      <c r="D327" s="134" t="s">
        <v>1146</v>
      </c>
      <c r="E327" s="135" t="s">
        <v>720</v>
      </c>
      <c r="F327" s="134" t="s">
        <v>47</v>
      </c>
      <c r="G327" s="127">
        <v>7</v>
      </c>
      <c r="H327" s="187">
        <v>65.34</v>
      </c>
      <c r="I327" s="187">
        <f t="shared" si="18"/>
        <v>457.38</v>
      </c>
    </row>
    <row r="328" spans="1:9" s="132" customFormat="1" ht="18.75" customHeight="1" outlineLevel="1">
      <c r="A328" s="133"/>
      <c r="B328" s="85" t="s">
        <v>7</v>
      </c>
      <c r="C328" s="85"/>
      <c r="D328" s="85"/>
      <c r="E328" s="86" t="s">
        <v>12</v>
      </c>
      <c r="F328" s="87"/>
      <c r="G328" s="127">
        <v>0</v>
      </c>
      <c r="H328" s="187">
        <v>0</v>
      </c>
      <c r="I328" s="187">
        <f t="shared" si="18"/>
        <v>0</v>
      </c>
    </row>
    <row r="329" spans="1:9" s="132" customFormat="1" ht="18.75" customHeight="1" outlineLevel="1">
      <c r="A329" s="133"/>
      <c r="B329" s="134" t="s">
        <v>359</v>
      </c>
      <c r="C329" s="134"/>
      <c r="D329" s="134" t="s">
        <v>512</v>
      </c>
      <c r="E329" s="156" t="s">
        <v>721</v>
      </c>
      <c r="F329" s="134" t="s">
        <v>47</v>
      </c>
      <c r="G329" s="127">
        <v>23</v>
      </c>
      <c r="H329" s="187">
        <v>43.43</v>
      </c>
      <c r="I329" s="187">
        <f t="shared" si="18"/>
        <v>998.89</v>
      </c>
    </row>
    <row r="330" spans="1:9" s="132" customFormat="1" ht="18.75" customHeight="1" outlineLevel="1">
      <c r="A330" s="133"/>
      <c r="B330" s="134" t="s">
        <v>360</v>
      </c>
      <c r="C330" s="134">
        <v>72286</v>
      </c>
      <c r="D330" s="134" t="s">
        <v>1146</v>
      </c>
      <c r="E330" s="156" t="s">
        <v>722</v>
      </c>
      <c r="F330" s="134" t="s">
        <v>47</v>
      </c>
      <c r="G330" s="127">
        <v>16</v>
      </c>
      <c r="H330" s="187">
        <v>177.45</v>
      </c>
      <c r="I330" s="187">
        <f t="shared" si="18"/>
        <v>2839.2</v>
      </c>
    </row>
    <row r="331" spans="1:9" s="132" customFormat="1" ht="18.75" customHeight="1" outlineLevel="1">
      <c r="A331" s="133"/>
      <c r="B331" s="136"/>
      <c r="C331" s="137"/>
      <c r="D331" s="137"/>
      <c r="E331" s="137"/>
      <c r="F331" s="137"/>
      <c r="G331" s="137"/>
      <c r="H331" s="188"/>
      <c r="I331" s="187">
        <f t="shared" si="18"/>
        <v>0</v>
      </c>
    </row>
    <row r="332" spans="1:9" s="132" customFormat="1" ht="18.75" customHeight="1">
      <c r="A332" s="133"/>
      <c r="B332" s="133"/>
      <c r="C332" s="133"/>
      <c r="D332" s="133"/>
      <c r="E332" s="97"/>
      <c r="F332" s="133"/>
      <c r="G332" s="119"/>
      <c r="H332" s="186"/>
      <c r="I332" s="187"/>
    </row>
    <row r="333" spans="1:9" s="132" customFormat="1" ht="18.75" customHeight="1">
      <c r="A333" s="133"/>
      <c r="B333" s="114">
        <v>14</v>
      </c>
      <c r="C333" s="114"/>
      <c r="D333" s="114"/>
      <c r="E333" s="94" t="s">
        <v>27</v>
      </c>
      <c r="F333" s="94"/>
      <c r="G333" s="153"/>
      <c r="H333" s="178"/>
      <c r="I333" s="179">
        <f>SUM(I334:I375)</f>
        <v>46420.24</v>
      </c>
    </row>
    <row r="334" spans="1:9" s="132" customFormat="1" ht="18.75" customHeight="1" outlineLevel="1">
      <c r="A334" s="133"/>
      <c r="B334" s="134" t="s">
        <v>8</v>
      </c>
      <c r="C334" s="134">
        <v>89714</v>
      </c>
      <c r="D334" s="134" t="s">
        <v>1146</v>
      </c>
      <c r="E334" s="135" t="s">
        <v>723</v>
      </c>
      <c r="F334" s="134" t="s">
        <v>61</v>
      </c>
      <c r="G334" s="127">
        <v>226</v>
      </c>
      <c r="H334" s="187">
        <v>45.91</v>
      </c>
      <c r="I334" s="187">
        <f t="shared" ref="I334:I375" si="19">PRODUCT(G334*H334)</f>
        <v>10375.66</v>
      </c>
    </row>
    <row r="335" spans="1:9" s="132" customFormat="1" ht="18.75" customHeight="1" outlineLevel="1">
      <c r="A335" s="133"/>
      <c r="B335" s="158" t="s">
        <v>10</v>
      </c>
      <c r="C335" s="134">
        <v>89711</v>
      </c>
      <c r="D335" s="134" t="s">
        <v>1146</v>
      </c>
      <c r="E335" s="135" t="s">
        <v>724</v>
      </c>
      <c r="F335" s="134" t="s">
        <v>61</v>
      </c>
      <c r="G335" s="127">
        <v>185</v>
      </c>
      <c r="H335" s="187">
        <v>16.47</v>
      </c>
      <c r="I335" s="187">
        <f t="shared" si="19"/>
        <v>3046.95</v>
      </c>
    </row>
    <row r="336" spans="1:9" s="132" customFormat="1" ht="18.75" customHeight="1" outlineLevel="1">
      <c r="A336" s="133"/>
      <c r="B336" s="158" t="s">
        <v>219</v>
      </c>
      <c r="C336" s="134">
        <v>89712</v>
      </c>
      <c r="D336" s="134" t="s">
        <v>1146</v>
      </c>
      <c r="E336" s="135" t="s">
        <v>725</v>
      </c>
      <c r="F336" s="134" t="s">
        <v>61</v>
      </c>
      <c r="G336" s="127">
        <v>163</v>
      </c>
      <c r="H336" s="187">
        <v>24.03</v>
      </c>
      <c r="I336" s="187">
        <f t="shared" si="19"/>
        <v>3916.8900000000003</v>
      </c>
    </row>
    <row r="337" spans="1:9" s="132" customFormat="1" ht="18.75" customHeight="1" outlineLevel="1">
      <c r="A337" s="133"/>
      <c r="B337" s="158" t="s">
        <v>220</v>
      </c>
      <c r="C337" s="134">
        <v>89511</v>
      </c>
      <c r="D337" s="134" t="s">
        <v>1146</v>
      </c>
      <c r="E337" s="135" t="s">
        <v>726</v>
      </c>
      <c r="F337" s="134" t="s">
        <v>61</v>
      </c>
      <c r="G337" s="127">
        <v>152</v>
      </c>
      <c r="H337" s="187">
        <v>29.58</v>
      </c>
      <c r="I337" s="187">
        <f t="shared" si="19"/>
        <v>4496.16</v>
      </c>
    </row>
    <row r="338" spans="1:9" s="132" customFormat="1" ht="18.75" customHeight="1" outlineLevel="1">
      <c r="A338" s="133"/>
      <c r="B338" s="158" t="s">
        <v>137</v>
      </c>
      <c r="C338" s="134">
        <v>89849</v>
      </c>
      <c r="D338" s="134" t="s">
        <v>1146</v>
      </c>
      <c r="E338" s="135" t="s">
        <v>727</v>
      </c>
      <c r="F338" s="134" t="s">
        <v>61</v>
      </c>
      <c r="G338" s="127">
        <v>38</v>
      </c>
      <c r="H338" s="187">
        <v>43.34</v>
      </c>
      <c r="I338" s="187">
        <f t="shared" si="19"/>
        <v>1646.92</v>
      </c>
    </row>
    <row r="339" spans="1:9" s="132" customFormat="1" ht="18.75" customHeight="1" outlineLevel="1">
      <c r="A339" s="133"/>
      <c r="B339" s="158" t="s">
        <v>138</v>
      </c>
      <c r="C339" s="134">
        <v>90375</v>
      </c>
      <c r="D339" s="134" t="s">
        <v>1146</v>
      </c>
      <c r="E339" s="135" t="s">
        <v>728</v>
      </c>
      <c r="F339" s="134" t="s">
        <v>47</v>
      </c>
      <c r="G339" s="127">
        <v>31</v>
      </c>
      <c r="H339" s="187">
        <v>8.82</v>
      </c>
      <c r="I339" s="187">
        <f t="shared" si="19"/>
        <v>273.42</v>
      </c>
    </row>
    <row r="340" spans="1:9" s="132" customFormat="1" ht="18.75" customHeight="1" outlineLevel="1">
      <c r="A340" s="133"/>
      <c r="B340" s="158" t="s">
        <v>139</v>
      </c>
      <c r="C340" s="134">
        <v>89746</v>
      </c>
      <c r="D340" s="134" t="s">
        <v>1146</v>
      </c>
      <c r="E340" s="135" t="s">
        <v>729</v>
      </c>
      <c r="F340" s="134" t="s">
        <v>47</v>
      </c>
      <c r="G340" s="127">
        <v>6</v>
      </c>
      <c r="H340" s="187">
        <v>22.25</v>
      </c>
      <c r="I340" s="187">
        <f t="shared" si="19"/>
        <v>133.5</v>
      </c>
    </row>
    <row r="341" spans="1:9" s="132" customFormat="1" ht="18.75" customHeight="1" outlineLevel="1">
      <c r="A341" s="133"/>
      <c r="B341" s="158" t="s">
        <v>140</v>
      </c>
      <c r="C341" s="134">
        <v>89739</v>
      </c>
      <c r="D341" s="134" t="s">
        <v>1146</v>
      </c>
      <c r="E341" s="135" t="s">
        <v>730</v>
      </c>
      <c r="F341" s="134" t="s">
        <v>47</v>
      </c>
      <c r="G341" s="127">
        <v>22</v>
      </c>
      <c r="H341" s="187">
        <v>17.989999999999998</v>
      </c>
      <c r="I341" s="187">
        <f t="shared" si="19"/>
        <v>395.78</v>
      </c>
    </row>
    <row r="342" spans="1:9" s="132" customFormat="1" ht="18.75" customHeight="1" outlineLevel="1">
      <c r="A342" s="133"/>
      <c r="B342" s="158" t="s">
        <v>141</v>
      </c>
      <c r="C342" s="134">
        <v>89732</v>
      </c>
      <c r="D342" s="134" t="s">
        <v>1146</v>
      </c>
      <c r="E342" s="135" t="s">
        <v>731</v>
      </c>
      <c r="F342" s="134" t="s">
        <v>47</v>
      </c>
      <c r="G342" s="127">
        <v>28</v>
      </c>
      <c r="H342" s="187">
        <v>10.42</v>
      </c>
      <c r="I342" s="187">
        <f t="shared" si="19"/>
        <v>291.76</v>
      </c>
    </row>
    <row r="343" spans="1:9" s="132" customFormat="1" ht="18.75" customHeight="1" outlineLevel="1">
      <c r="A343" s="133"/>
      <c r="B343" s="158" t="s">
        <v>142</v>
      </c>
      <c r="C343" s="134">
        <v>89726</v>
      </c>
      <c r="D343" s="134" t="s">
        <v>1146</v>
      </c>
      <c r="E343" s="135" t="s">
        <v>732</v>
      </c>
      <c r="F343" s="134" t="s">
        <v>47</v>
      </c>
      <c r="G343" s="127">
        <v>54</v>
      </c>
      <c r="H343" s="187">
        <v>8.0500000000000007</v>
      </c>
      <c r="I343" s="187">
        <f t="shared" si="19"/>
        <v>434.70000000000005</v>
      </c>
    </row>
    <row r="344" spans="1:9" s="132" customFormat="1" ht="18.75" customHeight="1" outlineLevel="1">
      <c r="A344" s="133"/>
      <c r="B344" s="158" t="s">
        <v>143</v>
      </c>
      <c r="C344" s="134">
        <v>89744</v>
      </c>
      <c r="D344" s="134" t="s">
        <v>1146</v>
      </c>
      <c r="E344" s="135" t="s">
        <v>733</v>
      </c>
      <c r="F344" s="134" t="s">
        <v>47</v>
      </c>
      <c r="G344" s="127">
        <v>24</v>
      </c>
      <c r="H344" s="187">
        <v>22.16</v>
      </c>
      <c r="I344" s="187">
        <f t="shared" si="19"/>
        <v>531.84</v>
      </c>
    </row>
    <row r="345" spans="1:9" s="132" customFormat="1" ht="18.75" customHeight="1" outlineLevel="1">
      <c r="A345" s="133"/>
      <c r="B345" s="158" t="s">
        <v>144</v>
      </c>
      <c r="C345" s="134">
        <v>89522</v>
      </c>
      <c r="D345" s="134" t="s">
        <v>1146</v>
      </c>
      <c r="E345" s="135" t="s">
        <v>734</v>
      </c>
      <c r="F345" s="134" t="s">
        <v>47</v>
      </c>
      <c r="G345" s="127">
        <v>48</v>
      </c>
      <c r="H345" s="187">
        <v>23.76</v>
      </c>
      <c r="I345" s="187">
        <f t="shared" si="19"/>
        <v>1140.48</v>
      </c>
    </row>
    <row r="346" spans="1:9" s="132" customFormat="1" ht="18.75" customHeight="1" outlineLevel="1">
      <c r="A346" s="133"/>
      <c r="B346" s="158" t="s">
        <v>145</v>
      </c>
      <c r="C346" s="134">
        <v>89731</v>
      </c>
      <c r="D346" s="134" t="s">
        <v>1146</v>
      </c>
      <c r="E346" s="135" t="s">
        <v>735</v>
      </c>
      <c r="F346" s="134" t="s">
        <v>47</v>
      </c>
      <c r="G346" s="127">
        <v>38</v>
      </c>
      <c r="H346" s="187">
        <v>9.64</v>
      </c>
      <c r="I346" s="187">
        <f t="shared" si="19"/>
        <v>366.32000000000005</v>
      </c>
    </row>
    <row r="347" spans="1:9" s="132" customFormat="1" ht="18.75" customHeight="1" outlineLevel="1">
      <c r="A347" s="133"/>
      <c r="B347" s="158" t="s">
        <v>146</v>
      </c>
      <c r="C347" s="134">
        <v>89724</v>
      </c>
      <c r="D347" s="134" t="s">
        <v>1146</v>
      </c>
      <c r="E347" s="135" t="s">
        <v>736</v>
      </c>
      <c r="F347" s="134" t="s">
        <v>47</v>
      </c>
      <c r="G347" s="127">
        <v>165</v>
      </c>
      <c r="H347" s="187">
        <v>6.95</v>
      </c>
      <c r="I347" s="187">
        <f t="shared" si="19"/>
        <v>1146.75</v>
      </c>
    </row>
    <row r="348" spans="1:9" s="132" customFormat="1" ht="18.75" customHeight="1" outlineLevel="1">
      <c r="A348" s="133"/>
      <c r="B348" s="158" t="s">
        <v>147</v>
      </c>
      <c r="C348" s="134">
        <v>89569</v>
      </c>
      <c r="D348" s="134" t="s">
        <v>1146</v>
      </c>
      <c r="E348" s="135" t="s">
        <v>737</v>
      </c>
      <c r="F348" s="134" t="s">
        <v>47</v>
      </c>
      <c r="G348" s="127">
        <v>22</v>
      </c>
      <c r="H348" s="187">
        <v>63.21</v>
      </c>
      <c r="I348" s="187">
        <f t="shared" si="19"/>
        <v>1390.6200000000001</v>
      </c>
    </row>
    <row r="349" spans="1:9" s="132" customFormat="1" ht="18.75" customHeight="1" outlineLevel="1">
      <c r="A349" s="133"/>
      <c r="B349" s="158" t="s">
        <v>148</v>
      </c>
      <c r="C349" s="134">
        <v>89569</v>
      </c>
      <c r="D349" s="134" t="s">
        <v>1146</v>
      </c>
      <c r="E349" s="135" t="s">
        <v>738</v>
      </c>
      <c r="F349" s="134" t="s">
        <v>47</v>
      </c>
      <c r="G349" s="127">
        <v>3</v>
      </c>
      <c r="H349" s="187">
        <v>63.21</v>
      </c>
      <c r="I349" s="187">
        <f t="shared" si="19"/>
        <v>189.63</v>
      </c>
    </row>
    <row r="350" spans="1:9" s="132" customFormat="1" ht="18.75" customHeight="1" outlineLevel="1">
      <c r="A350" s="133"/>
      <c r="B350" s="158" t="s">
        <v>197</v>
      </c>
      <c r="C350" s="134">
        <v>89690</v>
      </c>
      <c r="D350" s="134" t="s">
        <v>1146</v>
      </c>
      <c r="E350" s="135" t="s">
        <v>739</v>
      </c>
      <c r="F350" s="134" t="s">
        <v>47</v>
      </c>
      <c r="G350" s="127">
        <v>16</v>
      </c>
      <c r="H350" s="187">
        <v>63.13</v>
      </c>
      <c r="I350" s="187">
        <f t="shared" si="19"/>
        <v>1010.08</v>
      </c>
    </row>
    <row r="351" spans="1:9" s="132" customFormat="1" ht="18.75" customHeight="1" outlineLevel="1">
      <c r="A351" s="133"/>
      <c r="B351" s="158" t="s">
        <v>198</v>
      </c>
      <c r="C351" s="134">
        <v>89685</v>
      </c>
      <c r="D351" s="134" t="s">
        <v>1146</v>
      </c>
      <c r="E351" s="135" t="s">
        <v>740</v>
      </c>
      <c r="F351" s="134" t="s">
        <v>47</v>
      </c>
      <c r="G351" s="127">
        <v>6</v>
      </c>
      <c r="H351" s="187">
        <v>41.39</v>
      </c>
      <c r="I351" s="187">
        <f t="shared" si="19"/>
        <v>248.34</v>
      </c>
    </row>
    <row r="352" spans="1:9" s="132" customFormat="1" ht="18.75" customHeight="1" outlineLevel="1">
      <c r="A352" s="133"/>
      <c r="B352" s="158" t="s">
        <v>200</v>
      </c>
      <c r="C352" s="134">
        <v>89685</v>
      </c>
      <c r="D352" s="134" t="s">
        <v>1146</v>
      </c>
      <c r="E352" s="135" t="s">
        <v>741</v>
      </c>
      <c r="F352" s="134" t="s">
        <v>47</v>
      </c>
      <c r="G352" s="127">
        <v>2</v>
      </c>
      <c r="H352" s="187">
        <v>41.39</v>
      </c>
      <c r="I352" s="187">
        <f t="shared" si="19"/>
        <v>82.78</v>
      </c>
    </row>
    <row r="353" spans="1:9" s="132" customFormat="1" ht="18.75" customHeight="1" outlineLevel="1">
      <c r="A353" s="133"/>
      <c r="B353" s="158" t="s">
        <v>221</v>
      </c>
      <c r="C353" s="158">
        <v>89561</v>
      </c>
      <c r="D353" s="158" t="s">
        <v>1146</v>
      </c>
      <c r="E353" s="135" t="s">
        <v>1135</v>
      </c>
      <c r="F353" s="158" t="s">
        <v>47</v>
      </c>
      <c r="G353" s="127">
        <v>1</v>
      </c>
      <c r="H353" s="187">
        <v>13.17</v>
      </c>
      <c r="I353" s="187">
        <f t="shared" si="19"/>
        <v>13.17</v>
      </c>
    </row>
    <row r="354" spans="1:9" s="132" customFormat="1" ht="18.75" customHeight="1" outlineLevel="1">
      <c r="A354" s="133"/>
      <c r="B354" s="158" t="s">
        <v>222</v>
      </c>
      <c r="C354" s="134">
        <v>89557</v>
      </c>
      <c r="D354" s="134" t="s">
        <v>1146</v>
      </c>
      <c r="E354" s="135" t="s">
        <v>742</v>
      </c>
      <c r="F354" s="134" t="s">
        <v>47</v>
      </c>
      <c r="G354" s="127">
        <v>6</v>
      </c>
      <c r="H354" s="187">
        <v>22.48</v>
      </c>
      <c r="I354" s="187">
        <f t="shared" si="19"/>
        <v>134.88</v>
      </c>
    </row>
    <row r="355" spans="1:9" s="132" customFormat="1" ht="18.75" customHeight="1" outlineLevel="1">
      <c r="A355" s="133"/>
      <c r="B355" s="158" t="s">
        <v>223</v>
      </c>
      <c r="C355" s="134">
        <v>89549</v>
      </c>
      <c r="D355" s="134" t="s">
        <v>1146</v>
      </c>
      <c r="E355" s="135" t="s">
        <v>744</v>
      </c>
      <c r="F355" s="134" t="s">
        <v>47</v>
      </c>
      <c r="G355" s="127">
        <v>5</v>
      </c>
      <c r="H355" s="187">
        <v>12.94</v>
      </c>
      <c r="I355" s="187">
        <f t="shared" si="19"/>
        <v>64.7</v>
      </c>
    </row>
    <row r="356" spans="1:9" s="132" customFormat="1" ht="18.75" customHeight="1" outlineLevel="1">
      <c r="A356" s="133"/>
      <c r="B356" s="158" t="s">
        <v>497</v>
      </c>
      <c r="C356" s="134">
        <v>89623</v>
      </c>
      <c r="D356" s="134" t="s">
        <v>1146</v>
      </c>
      <c r="E356" s="135" t="s">
        <v>747</v>
      </c>
      <c r="F356" s="134" t="s">
        <v>47</v>
      </c>
      <c r="G356" s="127">
        <v>21</v>
      </c>
      <c r="H356" s="187">
        <v>15.78</v>
      </c>
      <c r="I356" s="187">
        <f t="shared" si="19"/>
        <v>331.38</v>
      </c>
    </row>
    <row r="357" spans="1:9" s="132" customFormat="1" ht="18.75" customHeight="1" outlineLevel="1">
      <c r="A357" s="133"/>
      <c r="B357" s="158" t="s">
        <v>743</v>
      </c>
      <c r="C357" s="134">
        <v>89696</v>
      </c>
      <c r="D357" s="134" t="s">
        <v>1146</v>
      </c>
      <c r="E357" s="135" t="s">
        <v>749</v>
      </c>
      <c r="F357" s="134" t="s">
        <v>47</v>
      </c>
      <c r="G357" s="127">
        <v>12</v>
      </c>
      <c r="H357" s="187">
        <v>43.67</v>
      </c>
      <c r="I357" s="187">
        <f t="shared" si="19"/>
        <v>524.04</v>
      </c>
    </row>
    <row r="358" spans="1:9" s="132" customFormat="1" ht="18.75" customHeight="1" outlineLevel="1">
      <c r="A358" s="133"/>
      <c r="B358" s="158" t="s">
        <v>745</v>
      </c>
      <c r="C358" s="134">
        <v>89696</v>
      </c>
      <c r="D358" s="134" t="s">
        <v>1146</v>
      </c>
      <c r="E358" s="135" t="s">
        <v>751</v>
      </c>
      <c r="F358" s="134" t="s">
        <v>47</v>
      </c>
      <c r="G358" s="127">
        <v>17</v>
      </c>
      <c r="H358" s="187">
        <v>43.67</v>
      </c>
      <c r="I358" s="187">
        <f t="shared" si="19"/>
        <v>742.39</v>
      </c>
    </row>
    <row r="359" spans="1:9" s="132" customFormat="1" ht="18.75" customHeight="1" outlineLevel="1">
      <c r="A359" s="133"/>
      <c r="B359" s="158" t="s">
        <v>746</v>
      </c>
      <c r="C359" s="134">
        <v>89704</v>
      </c>
      <c r="D359" s="134" t="s">
        <v>1146</v>
      </c>
      <c r="E359" s="135" t="s">
        <v>753</v>
      </c>
      <c r="F359" s="134" t="s">
        <v>47</v>
      </c>
      <c r="G359" s="127">
        <v>2</v>
      </c>
      <c r="H359" s="187">
        <v>99.95</v>
      </c>
      <c r="I359" s="187">
        <f t="shared" si="19"/>
        <v>199.9</v>
      </c>
    </row>
    <row r="360" spans="1:9" s="132" customFormat="1" ht="18.75" customHeight="1" outlineLevel="1">
      <c r="A360" s="133"/>
      <c r="B360" s="158" t="s">
        <v>748</v>
      </c>
      <c r="C360" s="134">
        <v>89784</v>
      </c>
      <c r="D360" s="134" t="s">
        <v>1146</v>
      </c>
      <c r="E360" s="135" t="s">
        <v>755</v>
      </c>
      <c r="F360" s="134" t="s">
        <v>47</v>
      </c>
      <c r="G360" s="127">
        <v>17</v>
      </c>
      <c r="H360" s="187">
        <v>17.79</v>
      </c>
      <c r="I360" s="187">
        <f t="shared" si="19"/>
        <v>302.43</v>
      </c>
    </row>
    <row r="361" spans="1:9" s="132" customFormat="1" ht="18.75" customHeight="1" outlineLevel="1">
      <c r="A361" s="133"/>
      <c r="B361" s="158" t="s">
        <v>750</v>
      </c>
      <c r="C361" s="134">
        <v>89687</v>
      </c>
      <c r="D361" s="134" t="s">
        <v>1146</v>
      </c>
      <c r="E361" s="135" t="s">
        <v>757</v>
      </c>
      <c r="F361" s="134" t="s">
        <v>47</v>
      </c>
      <c r="G361" s="127">
        <v>3</v>
      </c>
      <c r="H361" s="187">
        <v>34.19</v>
      </c>
      <c r="I361" s="187">
        <f t="shared" si="19"/>
        <v>102.57</v>
      </c>
    </row>
    <row r="362" spans="1:9" s="132" customFormat="1" ht="18.75" customHeight="1" outlineLevel="1">
      <c r="A362" s="133"/>
      <c r="B362" s="158" t="s">
        <v>752</v>
      </c>
      <c r="C362" s="134">
        <v>89687</v>
      </c>
      <c r="D362" s="134" t="s">
        <v>1146</v>
      </c>
      <c r="E362" s="135" t="s">
        <v>758</v>
      </c>
      <c r="F362" s="134" t="s">
        <v>47</v>
      </c>
      <c r="G362" s="127">
        <v>2</v>
      </c>
      <c r="H362" s="187">
        <v>34.19</v>
      </c>
      <c r="I362" s="187">
        <f t="shared" si="19"/>
        <v>68.38</v>
      </c>
    </row>
    <row r="363" spans="1:9" s="132" customFormat="1" ht="18.75" customHeight="1" outlineLevel="1">
      <c r="A363" s="133"/>
      <c r="B363" s="158" t="s">
        <v>754</v>
      </c>
      <c r="C363" s="134">
        <v>89693</v>
      </c>
      <c r="D363" s="134" t="s">
        <v>1146</v>
      </c>
      <c r="E363" s="135" t="s">
        <v>759</v>
      </c>
      <c r="F363" s="134" t="s">
        <v>47</v>
      </c>
      <c r="G363" s="127">
        <v>1</v>
      </c>
      <c r="H363" s="187">
        <v>55.87</v>
      </c>
      <c r="I363" s="187">
        <f t="shared" si="19"/>
        <v>55.87</v>
      </c>
    </row>
    <row r="364" spans="1:9" s="132" customFormat="1" ht="18.75" customHeight="1" outlineLevel="1">
      <c r="A364" s="133"/>
      <c r="B364" s="158" t="s">
        <v>756</v>
      </c>
      <c r="C364" s="134">
        <v>89707</v>
      </c>
      <c r="D364" s="134" t="s">
        <v>1146</v>
      </c>
      <c r="E364" s="135" t="s">
        <v>761</v>
      </c>
      <c r="F364" s="134" t="s">
        <v>47</v>
      </c>
      <c r="G364" s="127">
        <v>21</v>
      </c>
      <c r="H364" s="187">
        <v>28.8</v>
      </c>
      <c r="I364" s="187">
        <f t="shared" si="19"/>
        <v>604.80000000000007</v>
      </c>
    </row>
    <row r="365" spans="1:9" s="132" customFormat="1" ht="18.75" customHeight="1" outlineLevel="1">
      <c r="A365" s="133"/>
      <c r="B365" s="158" t="s">
        <v>760</v>
      </c>
      <c r="C365" s="134">
        <v>89708</v>
      </c>
      <c r="D365" s="134" t="s">
        <v>1146</v>
      </c>
      <c r="E365" s="135" t="s">
        <v>763</v>
      </c>
      <c r="F365" s="134" t="s">
        <v>47</v>
      </c>
      <c r="G365" s="127">
        <v>2</v>
      </c>
      <c r="H365" s="187">
        <v>66.97</v>
      </c>
      <c r="I365" s="187">
        <f t="shared" si="19"/>
        <v>133.94</v>
      </c>
    </row>
    <row r="366" spans="1:9" s="132" customFormat="1" ht="18.75" customHeight="1" outlineLevel="1">
      <c r="A366" s="133"/>
      <c r="B366" s="158" t="s">
        <v>762</v>
      </c>
      <c r="C366" s="134" t="s">
        <v>184</v>
      </c>
      <c r="D366" s="134" t="s">
        <v>1146</v>
      </c>
      <c r="E366" s="135" t="s">
        <v>765</v>
      </c>
      <c r="F366" s="134" t="s">
        <v>47</v>
      </c>
      <c r="G366" s="127">
        <v>7</v>
      </c>
      <c r="H366" s="187">
        <v>159.97</v>
      </c>
      <c r="I366" s="187">
        <f t="shared" si="19"/>
        <v>1119.79</v>
      </c>
    </row>
    <row r="367" spans="1:9" s="132" customFormat="1" ht="18.75" customHeight="1" outlineLevel="1">
      <c r="A367" s="133"/>
      <c r="B367" s="158" t="s">
        <v>764</v>
      </c>
      <c r="C367" s="134">
        <v>72289</v>
      </c>
      <c r="D367" s="134" t="s">
        <v>1146</v>
      </c>
      <c r="E367" s="135" t="s">
        <v>767</v>
      </c>
      <c r="F367" s="134" t="s">
        <v>47</v>
      </c>
      <c r="G367" s="127">
        <v>16</v>
      </c>
      <c r="H367" s="187">
        <v>396.23</v>
      </c>
      <c r="I367" s="187">
        <f t="shared" si="19"/>
        <v>6339.68</v>
      </c>
    </row>
    <row r="368" spans="1:9" s="132" customFormat="1" ht="18.75" customHeight="1" outlineLevel="1">
      <c r="A368" s="133"/>
      <c r="B368" s="158" t="s">
        <v>766</v>
      </c>
      <c r="C368" s="134" t="s">
        <v>116</v>
      </c>
      <c r="D368" s="134" t="s">
        <v>1146</v>
      </c>
      <c r="E368" s="135" t="s">
        <v>769</v>
      </c>
      <c r="F368" s="134" t="s">
        <v>47</v>
      </c>
      <c r="G368" s="127">
        <v>1</v>
      </c>
      <c r="H368" s="187">
        <v>162.32</v>
      </c>
      <c r="I368" s="187">
        <f t="shared" si="19"/>
        <v>162.32</v>
      </c>
    </row>
    <row r="369" spans="1:9" s="132" customFormat="1" ht="18.75" customHeight="1" outlineLevel="1">
      <c r="A369" s="133"/>
      <c r="B369" s="158" t="s">
        <v>768</v>
      </c>
      <c r="C369" s="134">
        <v>89710</v>
      </c>
      <c r="D369" s="134" t="s">
        <v>1146</v>
      </c>
      <c r="E369" s="135" t="s">
        <v>771</v>
      </c>
      <c r="F369" s="134" t="s">
        <v>47</v>
      </c>
      <c r="G369" s="127">
        <v>18</v>
      </c>
      <c r="H369" s="187">
        <v>10.93</v>
      </c>
      <c r="I369" s="187">
        <f t="shared" si="19"/>
        <v>196.74</v>
      </c>
    </row>
    <row r="370" spans="1:9" s="132" customFormat="1" ht="18.75" customHeight="1" outlineLevel="1">
      <c r="A370" s="133"/>
      <c r="B370" s="158" t="s">
        <v>770</v>
      </c>
      <c r="C370" s="134">
        <v>89710</v>
      </c>
      <c r="D370" s="134" t="s">
        <v>1146</v>
      </c>
      <c r="E370" s="135" t="s">
        <v>1056</v>
      </c>
      <c r="F370" s="134" t="s">
        <v>47</v>
      </c>
      <c r="G370" s="127">
        <v>3</v>
      </c>
      <c r="H370" s="187">
        <v>10.93</v>
      </c>
      <c r="I370" s="187">
        <f t="shared" si="19"/>
        <v>32.79</v>
      </c>
    </row>
    <row r="371" spans="1:9" s="132" customFormat="1" ht="18.75" customHeight="1" outlineLevel="1">
      <c r="A371" s="133"/>
      <c r="B371" s="158" t="s">
        <v>773</v>
      </c>
      <c r="C371" s="134"/>
      <c r="D371" s="134" t="s">
        <v>3</v>
      </c>
      <c r="E371" s="135" t="s">
        <v>772</v>
      </c>
      <c r="F371" s="134" t="s">
        <v>47</v>
      </c>
      <c r="G371" s="127">
        <v>6</v>
      </c>
      <c r="H371" s="187">
        <v>49.91</v>
      </c>
      <c r="I371" s="187">
        <f t="shared" si="19"/>
        <v>299.45999999999998</v>
      </c>
    </row>
    <row r="372" spans="1:9" s="132" customFormat="1" ht="18.75" customHeight="1" outlineLevel="1">
      <c r="A372" s="133"/>
      <c r="B372" s="158" t="s">
        <v>776</v>
      </c>
      <c r="C372" s="134">
        <v>89798</v>
      </c>
      <c r="D372" s="134" t="s">
        <v>1146</v>
      </c>
      <c r="E372" s="135" t="s">
        <v>774</v>
      </c>
      <c r="F372" s="134" t="s">
        <v>47</v>
      </c>
      <c r="G372" s="127">
        <v>16</v>
      </c>
      <c r="H372" s="187">
        <v>9.58</v>
      </c>
      <c r="I372" s="187">
        <f t="shared" si="19"/>
        <v>153.28</v>
      </c>
    </row>
    <row r="373" spans="1:9" s="132" customFormat="1" ht="18.75" customHeight="1" outlineLevel="1">
      <c r="A373" s="133"/>
      <c r="B373" s="158" t="s">
        <v>778</v>
      </c>
      <c r="C373" s="134">
        <v>89799</v>
      </c>
      <c r="D373" s="134" t="s">
        <v>1146</v>
      </c>
      <c r="E373" s="135" t="s">
        <v>775</v>
      </c>
      <c r="F373" s="134" t="s">
        <v>47</v>
      </c>
      <c r="G373" s="127">
        <v>20</v>
      </c>
      <c r="H373" s="187">
        <v>15.15</v>
      </c>
      <c r="I373" s="187">
        <f t="shared" si="19"/>
        <v>303</v>
      </c>
    </row>
    <row r="374" spans="1:9" s="132" customFormat="1" ht="18.75" customHeight="1" outlineLevel="1">
      <c r="A374" s="133"/>
      <c r="B374" s="158" t="s">
        <v>1054</v>
      </c>
      <c r="C374" s="134" t="s">
        <v>117</v>
      </c>
      <c r="D374" s="134" t="s">
        <v>1146</v>
      </c>
      <c r="E374" s="135" t="s">
        <v>777</v>
      </c>
      <c r="F374" s="134" t="s">
        <v>47</v>
      </c>
      <c r="G374" s="127">
        <v>1</v>
      </c>
      <c r="H374" s="187">
        <v>1781.31</v>
      </c>
      <c r="I374" s="187">
        <f t="shared" si="19"/>
        <v>1781.31</v>
      </c>
    </row>
    <row r="375" spans="1:9" s="132" customFormat="1" ht="18.75" customHeight="1" outlineLevel="1">
      <c r="A375" s="133"/>
      <c r="B375" s="158" t="s">
        <v>1055</v>
      </c>
      <c r="C375" s="134">
        <v>95463</v>
      </c>
      <c r="D375" s="134" t="s">
        <v>1146</v>
      </c>
      <c r="E375" s="135" t="s">
        <v>779</v>
      </c>
      <c r="F375" s="134" t="s">
        <v>47</v>
      </c>
      <c r="G375" s="127">
        <v>1</v>
      </c>
      <c r="H375" s="187">
        <v>1634.84</v>
      </c>
      <c r="I375" s="187">
        <f t="shared" si="19"/>
        <v>1634.84</v>
      </c>
    </row>
    <row r="376" spans="1:9" s="132" customFormat="1" ht="18.75" customHeight="1" outlineLevel="1">
      <c r="A376" s="133"/>
      <c r="B376" s="136"/>
      <c r="C376" s="137"/>
      <c r="D376" s="137"/>
      <c r="E376" s="137"/>
      <c r="F376" s="137"/>
      <c r="G376" s="137"/>
      <c r="H376" s="188"/>
      <c r="I376" s="187"/>
    </row>
    <row r="377" spans="1:9" s="132" customFormat="1" ht="18.75" customHeight="1">
      <c r="A377" s="133"/>
      <c r="B377" s="133"/>
      <c r="C377" s="133"/>
      <c r="D377" s="133"/>
      <c r="E377" s="97"/>
      <c r="F377" s="133"/>
      <c r="G377" s="119"/>
      <c r="H377" s="186"/>
      <c r="I377" s="187"/>
    </row>
    <row r="378" spans="1:9" s="132" customFormat="1" ht="18.75" customHeight="1">
      <c r="A378" s="133"/>
      <c r="B378" s="114">
        <v>15</v>
      </c>
      <c r="C378" s="114"/>
      <c r="D378" s="114"/>
      <c r="E378" s="94" t="s">
        <v>534</v>
      </c>
      <c r="F378" s="94"/>
      <c r="G378" s="153"/>
      <c r="H378" s="178"/>
      <c r="I378" s="179">
        <f>SUM(I379:I408)</f>
        <v>67558.826000000001</v>
      </c>
    </row>
    <row r="379" spans="1:9" ht="30" customHeight="1" outlineLevel="1">
      <c r="A379" s="133"/>
      <c r="B379" s="134" t="s">
        <v>28</v>
      </c>
      <c r="C379" s="66">
        <v>86888</v>
      </c>
      <c r="D379" s="134" t="s">
        <v>1146</v>
      </c>
      <c r="E379" s="135" t="s">
        <v>780</v>
      </c>
      <c r="F379" s="134" t="s">
        <v>47</v>
      </c>
      <c r="G379" s="127">
        <v>6</v>
      </c>
      <c r="H379" s="187">
        <v>431.93</v>
      </c>
      <c r="I379" s="187">
        <f t="shared" ref="I379:I408" si="20">PRODUCT(G379*H379)</f>
        <v>2591.58</v>
      </c>
    </row>
    <row r="380" spans="1:9" ht="39.950000000000003" customHeight="1" outlineLevel="1">
      <c r="A380" s="133"/>
      <c r="B380" s="134" t="s">
        <v>29</v>
      </c>
      <c r="C380" s="32">
        <v>72739</v>
      </c>
      <c r="D380" s="134" t="s">
        <v>1146</v>
      </c>
      <c r="E380" s="135" t="s">
        <v>781</v>
      </c>
      <c r="F380" s="134" t="s">
        <v>47</v>
      </c>
      <c r="G380" s="127">
        <v>18</v>
      </c>
      <c r="H380" s="187">
        <v>523.11</v>
      </c>
      <c r="I380" s="187">
        <f t="shared" si="20"/>
        <v>9415.98</v>
      </c>
    </row>
    <row r="381" spans="1:9" ht="20.100000000000001" customHeight="1" outlineLevel="1">
      <c r="A381" s="133"/>
      <c r="B381" s="134" t="s">
        <v>30</v>
      </c>
      <c r="C381" s="32"/>
      <c r="D381" s="134" t="s">
        <v>3</v>
      </c>
      <c r="E381" s="135" t="s">
        <v>782</v>
      </c>
      <c r="F381" s="134" t="s">
        <v>47</v>
      </c>
      <c r="G381" s="127">
        <v>4</v>
      </c>
      <c r="H381" s="187">
        <v>495.48</v>
      </c>
      <c r="I381" s="187">
        <f t="shared" si="20"/>
        <v>1981.92</v>
      </c>
    </row>
    <row r="382" spans="1:9" ht="20.100000000000001" customHeight="1" outlineLevel="1">
      <c r="A382" s="133"/>
      <c r="B382" s="134" t="s">
        <v>192</v>
      </c>
      <c r="C382" s="32"/>
      <c r="D382" s="134" t="s">
        <v>3</v>
      </c>
      <c r="E382" s="135" t="s">
        <v>1093</v>
      </c>
      <c r="F382" s="134" t="s">
        <v>47</v>
      </c>
      <c r="G382" s="127">
        <v>20</v>
      </c>
      <c r="H382" s="187">
        <v>282.08999999999997</v>
      </c>
      <c r="I382" s="187">
        <f t="shared" si="20"/>
        <v>5641.7999999999993</v>
      </c>
    </row>
    <row r="383" spans="1:9" ht="20.100000000000001" customHeight="1" outlineLevel="1">
      <c r="A383" s="133"/>
      <c r="B383" s="134" t="s">
        <v>31</v>
      </c>
      <c r="C383" s="134">
        <v>86901</v>
      </c>
      <c r="D383" s="134" t="s">
        <v>1146</v>
      </c>
      <c r="E383" s="135" t="s">
        <v>525</v>
      </c>
      <c r="F383" s="134" t="s">
        <v>47</v>
      </c>
      <c r="G383" s="127">
        <v>22</v>
      </c>
      <c r="H383" s="187">
        <v>136.91999999999999</v>
      </c>
      <c r="I383" s="187">
        <f t="shared" si="20"/>
        <v>3012.24</v>
      </c>
    </row>
    <row r="384" spans="1:9" ht="20.100000000000001" customHeight="1" outlineLevel="1">
      <c r="A384" s="133"/>
      <c r="B384" s="134" t="s">
        <v>32</v>
      </c>
      <c r="C384" s="134"/>
      <c r="D384" s="134" t="s">
        <v>512</v>
      </c>
      <c r="E384" s="135" t="s">
        <v>1069</v>
      </c>
      <c r="F384" s="134" t="s">
        <v>47</v>
      </c>
      <c r="G384" s="127">
        <v>7</v>
      </c>
      <c r="H384" s="187">
        <v>328.84</v>
      </c>
      <c r="I384" s="187">
        <f t="shared" si="20"/>
        <v>2301.8799999999997</v>
      </c>
    </row>
    <row r="385" spans="1:9" ht="20.100000000000001" customHeight="1" outlineLevel="1">
      <c r="A385" s="133"/>
      <c r="B385" s="134" t="s">
        <v>33</v>
      </c>
      <c r="C385" s="134">
        <v>86936</v>
      </c>
      <c r="D385" s="134" t="s">
        <v>1146</v>
      </c>
      <c r="E385" s="135" t="s">
        <v>1070</v>
      </c>
      <c r="F385" s="134" t="s">
        <v>47</v>
      </c>
      <c r="G385" s="127">
        <v>10</v>
      </c>
      <c r="H385" s="187">
        <v>357.52</v>
      </c>
      <c r="I385" s="187">
        <f t="shared" si="20"/>
        <v>3575.2</v>
      </c>
    </row>
    <row r="386" spans="1:9" ht="20.100000000000001" customHeight="1" outlineLevel="1">
      <c r="A386" s="133"/>
      <c r="B386" s="134" t="s">
        <v>34</v>
      </c>
      <c r="C386" s="134"/>
      <c r="D386" s="134" t="s">
        <v>512</v>
      </c>
      <c r="E386" s="135" t="s">
        <v>1068</v>
      </c>
      <c r="F386" s="134" t="s">
        <v>47</v>
      </c>
      <c r="G386" s="127">
        <v>1</v>
      </c>
      <c r="H386" s="187">
        <v>571.25</v>
      </c>
      <c r="I386" s="187">
        <f t="shared" si="20"/>
        <v>571.25</v>
      </c>
    </row>
    <row r="387" spans="1:9" ht="20.100000000000001" customHeight="1" outlineLevel="1">
      <c r="A387" s="133"/>
      <c r="B387" s="134" t="s">
        <v>35</v>
      </c>
      <c r="C387" s="134"/>
      <c r="D387" s="134" t="s">
        <v>3</v>
      </c>
      <c r="E387" s="135" t="s">
        <v>783</v>
      </c>
      <c r="F387" s="134" t="s">
        <v>47</v>
      </c>
      <c r="G387" s="127">
        <v>4</v>
      </c>
      <c r="H387" s="187">
        <v>51.9</v>
      </c>
      <c r="I387" s="187">
        <f t="shared" si="20"/>
        <v>207.6</v>
      </c>
    </row>
    <row r="388" spans="1:9" ht="30" customHeight="1" outlineLevel="1">
      <c r="A388" s="133"/>
      <c r="B388" s="134" t="s">
        <v>36</v>
      </c>
      <c r="C388" s="134">
        <v>86904</v>
      </c>
      <c r="D388" s="134" t="s">
        <v>1146</v>
      </c>
      <c r="E388" s="135" t="s">
        <v>784</v>
      </c>
      <c r="F388" s="134" t="s">
        <v>47</v>
      </c>
      <c r="G388" s="127">
        <v>4</v>
      </c>
      <c r="H388" s="187">
        <v>124.69</v>
      </c>
      <c r="I388" s="187">
        <f t="shared" si="20"/>
        <v>498.76</v>
      </c>
    </row>
    <row r="389" spans="1:9" ht="30" customHeight="1" outlineLevel="1">
      <c r="A389" s="133"/>
      <c r="B389" s="134" t="s">
        <v>504</v>
      </c>
      <c r="C389" s="134">
        <v>86904</v>
      </c>
      <c r="D389" s="134" t="s">
        <v>1146</v>
      </c>
      <c r="E389" s="135" t="s">
        <v>785</v>
      </c>
      <c r="F389" s="134" t="s">
        <v>47</v>
      </c>
      <c r="G389" s="127">
        <v>6</v>
      </c>
      <c r="H389" s="187">
        <v>124.69</v>
      </c>
      <c r="I389" s="187">
        <f t="shared" si="20"/>
        <v>748.14</v>
      </c>
    </row>
    <row r="390" spans="1:9" ht="20.100000000000001" customHeight="1" outlineLevel="1">
      <c r="A390" s="133"/>
      <c r="B390" s="134" t="s">
        <v>786</v>
      </c>
      <c r="C390" s="134">
        <v>86919</v>
      </c>
      <c r="D390" s="134" t="s">
        <v>1146</v>
      </c>
      <c r="E390" s="135" t="s">
        <v>1071</v>
      </c>
      <c r="F390" s="134" t="s">
        <v>47</v>
      </c>
      <c r="G390" s="127">
        <v>7</v>
      </c>
      <c r="H390" s="187">
        <v>806.74</v>
      </c>
      <c r="I390" s="187">
        <f t="shared" si="20"/>
        <v>5647.18</v>
      </c>
    </row>
    <row r="391" spans="1:9" ht="30" customHeight="1" outlineLevel="1">
      <c r="A391" s="133"/>
      <c r="B391" s="134" t="s">
        <v>1057</v>
      </c>
      <c r="C391" s="134">
        <v>9535</v>
      </c>
      <c r="D391" s="134" t="s">
        <v>1146</v>
      </c>
      <c r="E391" s="135" t="s">
        <v>1072</v>
      </c>
      <c r="F391" s="134" t="s">
        <v>47</v>
      </c>
      <c r="G391" s="127">
        <v>13</v>
      </c>
      <c r="H391" s="187">
        <v>86.5</v>
      </c>
      <c r="I391" s="187">
        <f t="shared" si="20"/>
        <v>1124.5</v>
      </c>
    </row>
    <row r="392" spans="1:9" ht="20.100000000000001" customHeight="1" outlineLevel="1">
      <c r="A392" s="133"/>
      <c r="B392" s="134" t="s">
        <v>787</v>
      </c>
      <c r="C392" s="134" t="s">
        <v>374</v>
      </c>
      <c r="D392" s="134" t="s">
        <v>69</v>
      </c>
      <c r="E392" s="135" t="s">
        <v>789</v>
      </c>
      <c r="F392" s="134" t="s">
        <v>47</v>
      </c>
      <c r="G392" s="127">
        <v>18</v>
      </c>
      <c r="H392" s="187">
        <v>33.880000000000003</v>
      </c>
      <c r="I392" s="187">
        <f t="shared" si="20"/>
        <v>609.84</v>
      </c>
    </row>
    <row r="393" spans="1:9" ht="20.100000000000001" customHeight="1" outlineLevel="1">
      <c r="A393" s="133"/>
      <c r="B393" s="134" t="s">
        <v>788</v>
      </c>
      <c r="C393" s="134"/>
      <c r="D393" s="134" t="s">
        <v>3</v>
      </c>
      <c r="E393" s="135" t="s">
        <v>790</v>
      </c>
      <c r="F393" s="134" t="s">
        <v>47</v>
      </c>
      <c r="G393" s="127">
        <v>4</v>
      </c>
      <c r="H393" s="187">
        <v>40.1</v>
      </c>
      <c r="I393" s="187">
        <f t="shared" si="20"/>
        <v>160.4</v>
      </c>
    </row>
    <row r="394" spans="1:9" ht="30" customHeight="1" outlineLevel="1">
      <c r="A394" s="133"/>
      <c r="B394" s="134" t="s">
        <v>791</v>
      </c>
      <c r="C394" s="32"/>
      <c r="D394" s="120" t="s">
        <v>512</v>
      </c>
      <c r="E394" s="135" t="s">
        <v>792</v>
      </c>
      <c r="F394" s="134" t="s">
        <v>47</v>
      </c>
      <c r="G394" s="127">
        <v>18</v>
      </c>
      <c r="H394" s="187">
        <v>229.69</v>
      </c>
      <c r="I394" s="187">
        <f t="shared" si="20"/>
        <v>4134.42</v>
      </c>
    </row>
    <row r="395" spans="1:9" ht="20.100000000000001" customHeight="1" outlineLevel="1">
      <c r="A395" s="133"/>
      <c r="B395" s="134" t="s">
        <v>793</v>
      </c>
      <c r="C395" s="134" t="s">
        <v>376</v>
      </c>
      <c r="D395" s="134" t="s">
        <v>69</v>
      </c>
      <c r="E395" s="135" t="s">
        <v>794</v>
      </c>
      <c r="F395" s="134" t="s">
        <v>47</v>
      </c>
      <c r="G395" s="127">
        <v>2</v>
      </c>
      <c r="H395" s="187">
        <v>154.35</v>
      </c>
      <c r="I395" s="187">
        <f t="shared" si="20"/>
        <v>308.7</v>
      </c>
    </row>
    <row r="396" spans="1:9" ht="20.100000000000001" customHeight="1" outlineLevel="1">
      <c r="A396" s="133"/>
      <c r="B396" s="134" t="s">
        <v>795</v>
      </c>
      <c r="C396" s="134" t="s">
        <v>376</v>
      </c>
      <c r="D396" s="134" t="s">
        <v>69</v>
      </c>
      <c r="E396" s="135" t="s">
        <v>1073</v>
      </c>
      <c r="F396" s="134" t="s">
        <v>47</v>
      </c>
      <c r="G396" s="127">
        <v>4</v>
      </c>
      <c r="H396" s="187">
        <v>154.35</v>
      </c>
      <c r="I396" s="187">
        <f t="shared" si="20"/>
        <v>617.4</v>
      </c>
    </row>
    <row r="397" spans="1:9" ht="20.100000000000001" customHeight="1" outlineLevel="1">
      <c r="A397" s="133"/>
      <c r="B397" s="134" t="s">
        <v>1058</v>
      </c>
      <c r="C397" s="134">
        <v>86909</v>
      </c>
      <c r="D397" s="134" t="s">
        <v>1146</v>
      </c>
      <c r="E397" s="135" t="s">
        <v>797</v>
      </c>
      <c r="F397" s="134" t="s">
        <v>47</v>
      </c>
      <c r="G397" s="127">
        <v>15</v>
      </c>
      <c r="H397" s="187">
        <v>113.55</v>
      </c>
      <c r="I397" s="187">
        <f t="shared" si="20"/>
        <v>1703.25</v>
      </c>
    </row>
    <row r="398" spans="1:9" ht="20.100000000000001" customHeight="1" outlineLevel="1">
      <c r="A398" s="133"/>
      <c r="B398" s="134" t="s">
        <v>796</v>
      </c>
      <c r="C398" s="134">
        <v>86916</v>
      </c>
      <c r="D398" s="134" t="s">
        <v>1146</v>
      </c>
      <c r="E398" s="135" t="s">
        <v>799</v>
      </c>
      <c r="F398" s="134" t="s">
        <v>47</v>
      </c>
      <c r="G398" s="127">
        <v>21</v>
      </c>
      <c r="H398" s="187">
        <v>30.47</v>
      </c>
      <c r="I398" s="187">
        <f t="shared" si="20"/>
        <v>639.87</v>
      </c>
    </row>
    <row r="399" spans="1:9" ht="20.100000000000001" customHeight="1" outlineLevel="1">
      <c r="A399" s="133"/>
      <c r="B399" s="134" t="s">
        <v>798</v>
      </c>
      <c r="C399" s="134">
        <v>86906</v>
      </c>
      <c r="D399" s="134" t="s">
        <v>1146</v>
      </c>
      <c r="E399" s="135" t="s">
        <v>87</v>
      </c>
      <c r="F399" s="134" t="s">
        <v>47</v>
      </c>
      <c r="G399" s="127">
        <v>28</v>
      </c>
      <c r="H399" s="187">
        <v>56.8</v>
      </c>
      <c r="I399" s="187">
        <f t="shared" si="20"/>
        <v>1590.3999999999999</v>
      </c>
    </row>
    <row r="400" spans="1:9" ht="20.100000000000001" customHeight="1" outlineLevel="1">
      <c r="A400" s="133"/>
      <c r="B400" s="134" t="s">
        <v>800</v>
      </c>
      <c r="C400" s="158">
        <v>86906</v>
      </c>
      <c r="D400" s="134" t="s">
        <v>1146</v>
      </c>
      <c r="E400" s="135" t="s">
        <v>801</v>
      </c>
      <c r="F400" s="134" t="s">
        <v>47</v>
      </c>
      <c r="G400" s="127">
        <v>4</v>
      </c>
      <c r="H400" s="187">
        <v>56.8</v>
      </c>
      <c r="I400" s="187">
        <f t="shared" si="20"/>
        <v>227.2</v>
      </c>
    </row>
    <row r="401" spans="1:9" ht="20.100000000000001" customHeight="1" outlineLevel="1">
      <c r="A401" s="133"/>
      <c r="B401" s="134" t="s">
        <v>802</v>
      </c>
      <c r="C401" s="134"/>
      <c r="D401" s="134" t="s">
        <v>512</v>
      </c>
      <c r="E401" s="135" t="s">
        <v>803</v>
      </c>
      <c r="F401" s="134" t="s">
        <v>47</v>
      </c>
      <c r="G401" s="127">
        <v>23</v>
      </c>
      <c r="H401" s="187">
        <v>75.64</v>
      </c>
      <c r="I401" s="187">
        <f t="shared" si="20"/>
        <v>1739.72</v>
      </c>
    </row>
    <row r="402" spans="1:9" ht="20.100000000000001" customHeight="1" outlineLevel="1">
      <c r="A402" s="133"/>
      <c r="B402" s="134" t="s">
        <v>804</v>
      </c>
      <c r="C402" s="120"/>
      <c r="D402" s="120" t="s">
        <v>512</v>
      </c>
      <c r="E402" s="135" t="s">
        <v>805</v>
      </c>
      <c r="F402" s="134" t="s">
        <v>47</v>
      </c>
      <c r="G402" s="127">
        <v>23</v>
      </c>
      <c r="H402" s="187">
        <v>78.27</v>
      </c>
      <c r="I402" s="187">
        <f t="shared" si="20"/>
        <v>1800.2099999999998</v>
      </c>
    </row>
    <row r="403" spans="1:9" ht="20.100000000000001" customHeight="1" outlineLevel="1">
      <c r="A403" s="133"/>
      <c r="B403" s="134" t="s">
        <v>806</v>
      </c>
      <c r="C403" s="134"/>
      <c r="D403" s="134" t="s">
        <v>512</v>
      </c>
      <c r="E403" s="135" t="s">
        <v>505</v>
      </c>
      <c r="F403" s="134" t="s">
        <v>47</v>
      </c>
      <c r="G403" s="127">
        <v>211</v>
      </c>
      <c r="H403" s="187">
        <v>54.69</v>
      </c>
      <c r="I403" s="187">
        <f t="shared" si="20"/>
        <v>11539.59</v>
      </c>
    </row>
    <row r="404" spans="1:9" ht="30" customHeight="1" outlineLevel="1">
      <c r="A404" s="133"/>
      <c r="B404" s="134" t="s">
        <v>807</v>
      </c>
      <c r="C404" s="134" t="s">
        <v>174</v>
      </c>
      <c r="D404" s="134" t="s">
        <v>1146</v>
      </c>
      <c r="E404" s="135" t="s">
        <v>808</v>
      </c>
      <c r="F404" s="134" t="s">
        <v>47</v>
      </c>
      <c r="G404" s="127">
        <v>9</v>
      </c>
      <c r="H404" s="187">
        <v>92.29</v>
      </c>
      <c r="I404" s="187">
        <f t="shared" si="20"/>
        <v>830.61</v>
      </c>
    </row>
    <row r="405" spans="1:9" ht="30" customHeight="1" outlineLevel="1">
      <c r="A405" s="133"/>
      <c r="B405" s="134" t="s">
        <v>1059</v>
      </c>
      <c r="C405" s="134" t="s">
        <v>174</v>
      </c>
      <c r="D405" s="134" t="s">
        <v>1146</v>
      </c>
      <c r="E405" s="135" t="s">
        <v>809</v>
      </c>
      <c r="F405" s="134" t="s">
        <v>47</v>
      </c>
      <c r="G405" s="127">
        <v>6</v>
      </c>
      <c r="H405" s="187">
        <v>92.29</v>
      </c>
      <c r="I405" s="187">
        <f t="shared" si="20"/>
        <v>553.74</v>
      </c>
    </row>
    <row r="406" spans="1:9" ht="30" customHeight="1" outlineLevel="1">
      <c r="A406" s="133"/>
      <c r="B406" s="134" t="s">
        <v>1060</v>
      </c>
      <c r="C406" s="134" t="s">
        <v>174</v>
      </c>
      <c r="D406" s="134" t="s">
        <v>1146</v>
      </c>
      <c r="E406" s="135" t="s">
        <v>810</v>
      </c>
      <c r="F406" s="134" t="s">
        <v>47</v>
      </c>
      <c r="G406" s="127">
        <v>14</v>
      </c>
      <c r="H406" s="187">
        <v>92.29</v>
      </c>
      <c r="I406" s="187">
        <f t="shared" si="20"/>
        <v>1292.0600000000002</v>
      </c>
    </row>
    <row r="407" spans="1:9" ht="20.100000000000001" customHeight="1" outlineLevel="1">
      <c r="A407" s="133"/>
      <c r="B407" s="134" t="s">
        <v>811</v>
      </c>
      <c r="C407" s="134" t="s">
        <v>172</v>
      </c>
      <c r="D407" s="134" t="s">
        <v>69</v>
      </c>
      <c r="E407" s="154" t="s">
        <v>812</v>
      </c>
      <c r="F407" s="134" t="s">
        <v>47</v>
      </c>
      <c r="G407" s="127">
        <v>1</v>
      </c>
      <c r="H407" s="187">
        <v>702.96</v>
      </c>
      <c r="I407" s="187">
        <f t="shared" si="20"/>
        <v>702.96</v>
      </c>
    </row>
    <row r="408" spans="1:9" ht="20.100000000000001" customHeight="1" outlineLevel="1">
      <c r="A408" s="133"/>
      <c r="B408" s="134" t="s">
        <v>1061</v>
      </c>
      <c r="C408" s="134" t="s">
        <v>174</v>
      </c>
      <c r="D408" s="134" t="s">
        <v>1146</v>
      </c>
      <c r="E408" s="154" t="s">
        <v>813</v>
      </c>
      <c r="F408" s="134" t="s">
        <v>61</v>
      </c>
      <c r="G408" s="127">
        <v>19.399999999999999</v>
      </c>
      <c r="H408" s="187">
        <v>92.29</v>
      </c>
      <c r="I408" s="187">
        <f t="shared" si="20"/>
        <v>1790.4259999999999</v>
      </c>
    </row>
    <row r="409" spans="1:9" ht="18.75" customHeight="1" outlineLevel="1">
      <c r="A409" s="133"/>
      <c r="B409" s="136"/>
      <c r="C409" s="137"/>
      <c r="D409" s="137"/>
      <c r="E409" s="137"/>
      <c r="F409" s="137"/>
      <c r="G409" s="137"/>
      <c r="H409" s="188"/>
      <c r="I409" s="187"/>
    </row>
    <row r="410" spans="1:9" ht="18.75" customHeight="1">
      <c r="A410" s="133"/>
      <c r="B410" s="71"/>
      <c r="C410" s="71"/>
      <c r="D410" s="71"/>
      <c r="E410" s="71"/>
      <c r="F410" s="71"/>
      <c r="G410" s="71"/>
      <c r="H410" s="193"/>
      <c r="I410" s="187"/>
    </row>
    <row r="411" spans="1:9" ht="18.75" customHeight="1">
      <c r="A411" s="133"/>
      <c r="B411" s="114">
        <v>16</v>
      </c>
      <c r="C411" s="153"/>
      <c r="D411" s="153"/>
      <c r="E411" s="94" t="s">
        <v>814</v>
      </c>
      <c r="F411" s="94"/>
      <c r="G411" s="153"/>
      <c r="H411" s="178"/>
      <c r="I411" s="179">
        <f>SUM(I412:I421)</f>
        <v>5606.3904000000002</v>
      </c>
    </row>
    <row r="412" spans="1:9" ht="18.75" customHeight="1" outlineLevel="1">
      <c r="A412" s="133"/>
      <c r="B412" s="134" t="s">
        <v>149</v>
      </c>
      <c r="C412" s="134">
        <v>94970</v>
      </c>
      <c r="D412" s="134" t="s">
        <v>1146</v>
      </c>
      <c r="E412" s="154" t="s">
        <v>815</v>
      </c>
      <c r="F412" s="134" t="s">
        <v>50</v>
      </c>
      <c r="G412" s="127">
        <v>2.44</v>
      </c>
      <c r="H412" s="187">
        <v>309.88</v>
      </c>
      <c r="I412" s="187">
        <f t="shared" ref="I412:I422" si="21">PRODUCT(G412*H412)</f>
        <v>756.10719999999992</v>
      </c>
    </row>
    <row r="413" spans="1:9" ht="18.75" customHeight="1" outlineLevel="1">
      <c r="A413" s="133"/>
      <c r="B413" s="134" t="s">
        <v>150</v>
      </c>
      <c r="C413" s="134">
        <v>85014</v>
      </c>
      <c r="D413" s="134" t="s">
        <v>1146</v>
      </c>
      <c r="E413" s="154" t="s">
        <v>816</v>
      </c>
      <c r="F413" s="134" t="s">
        <v>52</v>
      </c>
      <c r="G413" s="127">
        <v>0.24</v>
      </c>
      <c r="H413" s="187">
        <v>715.18</v>
      </c>
      <c r="I413" s="187">
        <f t="shared" si="21"/>
        <v>171.64319999999998</v>
      </c>
    </row>
    <row r="414" spans="1:9" ht="18.75" customHeight="1" outlineLevel="1">
      <c r="A414" s="133"/>
      <c r="B414" s="134" t="s">
        <v>151</v>
      </c>
      <c r="C414" s="134">
        <v>92688</v>
      </c>
      <c r="D414" s="134" t="s">
        <v>1146</v>
      </c>
      <c r="E414" s="154" t="s">
        <v>817</v>
      </c>
      <c r="F414" s="134" t="s">
        <v>61</v>
      </c>
      <c r="G414" s="127">
        <v>45.8</v>
      </c>
      <c r="H414" s="187">
        <v>25.41</v>
      </c>
      <c r="I414" s="187">
        <f t="shared" si="21"/>
        <v>1163.778</v>
      </c>
    </row>
    <row r="415" spans="1:9" ht="18.75" customHeight="1" outlineLevel="1">
      <c r="A415" s="133"/>
      <c r="B415" s="134" t="s">
        <v>152</v>
      </c>
      <c r="C415" s="134"/>
      <c r="D415" s="134" t="s">
        <v>512</v>
      </c>
      <c r="E415" s="154" t="s">
        <v>1075</v>
      </c>
      <c r="F415" s="134" t="s">
        <v>61</v>
      </c>
      <c r="G415" s="127">
        <v>45.8</v>
      </c>
      <c r="H415" s="187">
        <v>15.09</v>
      </c>
      <c r="I415" s="187">
        <f t="shared" si="21"/>
        <v>691.12199999999996</v>
      </c>
    </row>
    <row r="416" spans="1:9" ht="18.75" customHeight="1" outlineLevel="1">
      <c r="A416" s="133"/>
      <c r="B416" s="134" t="s">
        <v>153</v>
      </c>
      <c r="C416" s="134"/>
      <c r="D416" s="134" t="s">
        <v>3</v>
      </c>
      <c r="E416" s="154" t="s">
        <v>818</v>
      </c>
      <c r="F416" s="134" t="s">
        <v>47</v>
      </c>
      <c r="G416" s="127">
        <v>4</v>
      </c>
      <c r="H416" s="187">
        <v>150</v>
      </c>
      <c r="I416" s="187">
        <f t="shared" si="21"/>
        <v>600</v>
      </c>
    </row>
    <row r="417" spans="1:9" ht="18.75" customHeight="1" outlineLevel="1">
      <c r="A417" s="133"/>
      <c r="B417" s="134" t="s">
        <v>154</v>
      </c>
      <c r="C417" s="134"/>
      <c r="D417" s="134" t="s">
        <v>512</v>
      </c>
      <c r="E417" s="154" t="s">
        <v>819</v>
      </c>
      <c r="F417" s="134" t="s">
        <v>47</v>
      </c>
      <c r="G417" s="127">
        <v>1</v>
      </c>
      <c r="H417" s="187">
        <v>824.71</v>
      </c>
      <c r="I417" s="187">
        <f t="shared" si="21"/>
        <v>824.71</v>
      </c>
    </row>
    <row r="418" spans="1:9" ht="18.75" customHeight="1" outlineLevel="1">
      <c r="A418" s="133"/>
      <c r="B418" s="134" t="s">
        <v>155</v>
      </c>
      <c r="C418" s="134"/>
      <c r="D418" s="134" t="s">
        <v>512</v>
      </c>
      <c r="E418" s="154" t="s">
        <v>820</v>
      </c>
      <c r="F418" s="134" t="s">
        <v>47</v>
      </c>
      <c r="G418" s="127">
        <v>2</v>
      </c>
      <c r="H418" s="187">
        <v>138.77000000000001</v>
      </c>
      <c r="I418" s="187">
        <f t="shared" si="21"/>
        <v>277.54000000000002</v>
      </c>
    </row>
    <row r="419" spans="1:9" ht="18.75" customHeight="1" outlineLevel="1">
      <c r="A419" s="133"/>
      <c r="B419" s="134" t="s">
        <v>201</v>
      </c>
      <c r="C419" s="134"/>
      <c r="D419" s="134" t="s">
        <v>512</v>
      </c>
      <c r="E419" s="154" t="s">
        <v>1074</v>
      </c>
      <c r="F419" s="134" t="s">
        <v>47</v>
      </c>
      <c r="G419" s="127">
        <v>1</v>
      </c>
      <c r="H419" s="187">
        <v>969.97</v>
      </c>
      <c r="I419" s="187">
        <f t="shared" si="21"/>
        <v>969.97</v>
      </c>
    </row>
    <row r="420" spans="1:9" ht="18.75" customHeight="1" outlineLevel="1">
      <c r="A420" s="133"/>
      <c r="B420" s="134" t="s">
        <v>202</v>
      </c>
      <c r="C420" s="120"/>
      <c r="D420" s="134" t="s">
        <v>512</v>
      </c>
      <c r="E420" s="73" t="s">
        <v>1076</v>
      </c>
      <c r="F420" s="134" t="s">
        <v>47</v>
      </c>
      <c r="G420" s="127">
        <v>1</v>
      </c>
      <c r="H420" s="187">
        <v>75.760000000000005</v>
      </c>
      <c r="I420" s="187">
        <f t="shared" si="21"/>
        <v>75.760000000000005</v>
      </c>
    </row>
    <row r="421" spans="1:9" ht="18.75" customHeight="1" outlineLevel="1">
      <c r="A421" s="133"/>
      <c r="B421" s="134" t="s">
        <v>203</v>
      </c>
      <c r="C421" s="120"/>
      <c r="D421" s="134" t="s">
        <v>512</v>
      </c>
      <c r="E421" s="73" t="s">
        <v>1077</v>
      </c>
      <c r="F421" s="134" t="s">
        <v>47</v>
      </c>
      <c r="G421" s="127">
        <v>1</v>
      </c>
      <c r="H421" s="187">
        <v>75.760000000000005</v>
      </c>
      <c r="I421" s="187">
        <f t="shared" si="21"/>
        <v>75.760000000000005</v>
      </c>
    </row>
    <row r="422" spans="1:9" ht="18.75" customHeight="1" outlineLevel="1">
      <c r="A422" s="133"/>
      <c r="B422" s="136"/>
      <c r="C422" s="137"/>
      <c r="D422" s="137"/>
      <c r="E422" s="137"/>
      <c r="F422" s="137"/>
      <c r="G422" s="137"/>
      <c r="H422" s="188"/>
      <c r="I422" s="187">
        <f t="shared" si="21"/>
        <v>0</v>
      </c>
    </row>
    <row r="423" spans="1:9" ht="18.75" customHeight="1">
      <c r="A423" s="133"/>
      <c r="B423" s="133"/>
      <c r="C423" s="133"/>
      <c r="D423" s="133"/>
      <c r="E423" s="97"/>
      <c r="F423" s="133"/>
      <c r="G423" s="119"/>
      <c r="H423" s="186"/>
      <c r="I423" s="187"/>
    </row>
    <row r="424" spans="1:9" s="132" customFormat="1" ht="18.75" customHeight="1">
      <c r="A424" s="133"/>
      <c r="B424" s="114">
        <v>17</v>
      </c>
      <c r="C424" s="114"/>
      <c r="D424" s="114"/>
      <c r="E424" s="94" t="s">
        <v>129</v>
      </c>
      <c r="F424" s="94"/>
      <c r="G424" s="141"/>
      <c r="H424" s="178"/>
      <c r="I424" s="179">
        <f>SUM(I425:I448)</f>
        <v>42857.360000000008</v>
      </c>
    </row>
    <row r="425" spans="1:9" s="132" customFormat="1" ht="18.75" customHeight="1" outlineLevel="1">
      <c r="A425" s="133"/>
      <c r="B425" s="134" t="s">
        <v>13</v>
      </c>
      <c r="C425" s="134">
        <v>72553</v>
      </c>
      <c r="D425" s="88" t="s">
        <v>1146</v>
      </c>
      <c r="E425" s="154" t="s">
        <v>821</v>
      </c>
      <c r="F425" s="134" t="s">
        <v>47</v>
      </c>
      <c r="G425" s="127">
        <v>8</v>
      </c>
      <c r="H425" s="187">
        <v>185.36</v>
      </c>
      <c r="I425" s="187">
        <f t="shared" ref="I425:I448" si="22">PRODUCT(G425*H425)</f>
        <v>1482.88</v>
      </c>
    </row>
    <row r="426" spans="1:9" s="132" customFormat="1" ht="18.75" customHeight="1" outlineLevel="1">
      <c r="A426" s="133"/>
      <c r="B426" s="134" t="s">
        <v>37</v>
      </c>
      <c r="C426" s="134">
        <v>72554</v>
      </c>
      <c r="D426" s="88" t="s">
        <v>1146</v>
      </c>
      <c r="E426" s="154" t="s">
        <v>822</v>
      </c>
      <c r="F426" s="134" t="s">
        <v>47</v>
      </c>
      <c r="G426" s="127">
        <v>2</v>
      </c>
      <c r="H426" s="187">
        <v>625.44000000000005</v>
      </c>
      <c r="I426" s="187">
        <f t="shared" si="22"/>
        <v>1250.8800000000001</v>
      </c>
    </row>
    <row r="427" spans="1:9" s="132" customFormat="1" ht="18.75" customHeight="1" outlineLevel="1">
      <c r="A427" s="133"/>
      <c r="B427" s="134" t="s">
        <v>38</v>
      </c>
      <c r="C427" s="134">
        <v>92353</v>
      </c>
      <c r="D427" s="88" t="s">
        <v>1146</v>
      </c>
      <c r="E427" s="154" t="s">
        <v>823</v>
      </c>
      <c r="F427" s="134" t="s">
        <v>47</v>
      </c>
      <c r="G427" s="127">
        <v>10</v>
      </c>
      <c r="H427" s="187">
        <v>94.06</v>
      </c>
      <c r="I427" s="187">
        <f t="shared" si="22"/>
        <v>940.6</v>
      </c>
    </row>
    <row r="428" spans="1:9" s="132" customFormat="1" ht="18.75" customHeight="1" outlineLevel="1">
      <c r="A428" s="133"/>
      <c r="B428" s="134" t="s">
        <v>105</v>
      </c>
      <c r="C428" s="134">
        <v>92377</v>
      </c>
      <c r="D428" s="88" t="s">
        <v>1146</v>
      </c>
      <c r="E428" s="154" t="s">
        <v>824</v>
      </c>
      <c r="F428" s="134" t="s">
        <v>47</v>
      </c>
      <c r="G428" s="127">
        <v>2</v>
      </c>
      <c r="H428" s="187">
        <v>60.5</v>
      </c>
      <c r="I428" s="187">
        <f t="shared" si="22"/>
        <v>121</v>
      </c>
    </row>
    <row r="429" spans="1:9" s="132" customFormat="1" ht="18.75" customHeight="1" outlineLevel="1">
      <c r="A429" s="133"/>
      <c r="B429" s="134" t="s">
        <v>106</v>
      </c>
      <c r="C429" s="134">
        <v>92642</v>
      </c>
      <c r="D429" s="88" t="s">
        <v>1146</v>
      </c>
      <c r="E429" s="154" t="s">
        <v>825</v>
      </c>
      <c r="F429" s="134" t="s">
        <v>47</v>
      </c>
      <c r="G429" s="127">
        <v>4</v>
      </c>
      <c r="H429" s="187">
        <v>131.03</v>
      </c>
      <c r="I429" s="187">
        <f t="shared" si="22"/>
        <v>524.12</v>
      </c>
    </row>
    <row r="430" spans="1:9" s="132" customFormat="1" ht="18.75" customHeight="1" outlineLevel="1">
      <c r="A430" s="133"/>
      <c r="B430" s="134" t="s">
        <v>107</v>
      </c>
      <c r="C430" s="134">
        <v>92367</v>
      </c>
      <c r="D430" s="88" t="s">
        <v>1146</v>
      </c>
      <c r="E430" s="154" t="s">
        <v>1079</v>
      </c>
      <c r="F430" s="134" t="s">
        <v>47</v>
      </c>
      <c r="G430" s="127">
        <v>65</v>
      </c>
      <c r="H430" s="187">
        <v>62.2</v>
      </c>
      <c r="I430" s="187">
        <f t="shared" si="22"/>
        <v>4043</v>
      </c>
    </row>
    <row r="431" spans="1:9" s="132" customFormat="1" ht="18.75" customHeight="1" outlineLevel="1">
      <c r="A431" s="133"/>
      <c r="B431" s="134" t="s">
        <v>156</v>
      </c>
      <c r="C431" s="134"/>
      <c r="D431" s="134" t="s">
        <v>512</v>
      </c>
      <c r="E431" s="154" t="s">
        <v>827</v>
      </c>
      <c r="F431" s="134" t="s">
        <v>47</v>
      </c>
      <c r="G431" s="127">
        <v>1</v>
      </c>
      <c r="H431" s="187">
        <v>137.29</v>
      </c>
      <c r="I431" s="187">
        <f t="shared" si="22"/>
        <v>137.29</v>
      </c>
    </row>
    <row r="432" spans="1:9" s="132" customFormat="1" ht="18.75" customHeight="1" outlineLevel="1">
      <c r="A432" s="133"/>
      <c r="B432" s="134" t="s">
        <v>826</v>
      </c>
      <c r="C432" s="87"/>
      <c r="D432" s="134" t="s">
        <v>512</v>
      </c>
      <c r="E432" s="154" t="s">
        <v>829</v>
      </c>
      <c r="F432" s="134" t="s">
        <v>47</v>
      </c>
      <c r="G432" s="127">
        <v>3</v>
      </c>
      <c r="H432" s="187">
        <v>227.36</v>
      </c>
      <c r="I432" s="187">
        <f t="shared" si="22"/>
        <v>682.08</v>
      </c>
    </row>
    <row r="433" spans="1:9" s="132" customFormat="1" ht="18.75" customHeight="1" outlineLevel="1">
      <c r="A433" s="133"/>
      <c r="B433" s="134" t="s">
        <v>828</v>
      </c>
      <c r="C433" s="134">
        <v>72288</v>
      </c>
      <c r="D433" s="88" t="s">
        <v>1146</v>
      </c>
      <c r="E433" s="154" t="s">
        <v>831</v>
      </c>
      <c r="F433" s="134" t="s">
        <v>47</v>
      </c>
      <c r="G433" s="127">
        <v>2</v>
      </c>
      <c r="H433" s="187">
        <v>524.64</v>
      </c>
      <c r="I433" s="187">
        <f t="shared" si="22"/>
        <v>1049.28</v>
      </c>
    </row>
    <row r="434" spans="1:9" s="132" customFormat="1" ht="18.75" customHeight="1" outlineLevel="1">
      <c r="A434" s="133"/>
      <c r="B434" s="134" t="s">
        <v>830</v>
      </c>
      <c r="C434" s="87"/>
      <c r="D434" s="134" t="s">
        <v>512</v>
      </c>
      <c r="E434" s="154" t="s">
        <v>833</v>
      </c>
      <c r="F434" s="134" t="s">
        <v>47</v>
      </c>
      <c r="G434" s="127">
        <v>2</v>
      </c>
      <c r="H434" s="187">
        <v>66.8</v>
      </c>
      <c r="I434" s="187">
        <f t="shared" si="22"/>
        <v>133.6</v>
      </c>
    </row>
    <row r="435" spans="1:9" s="132" customFormat="1" ht="18.75" customHeight="1" outlineLevel="1">
      <c r="A435" s="133"/>
      <c r="B435" s="134" t="s">
        <v>832</v>
      </c>
      <c r="C435" s="134" t="s">
        <v>375</v>
      </c>
      <c r="D435" s="134" t="s">
        <v>69</v>
      </c>
      <c r="E435" s="154" t="s">
        <v>1080</v>
      </c>
      <c r="F435" s="134" t="s">
        <v>47</v>
      </c>
      <c r="G435" s="127">
        <v>2</v>
      </c>
      <c r="H435" s="187">
        <v>102.44</v>
      </c>
      <c r="I435" s="187">
        <f t="shared" si="22"/>
        <v>204.88</v>
      </c>
    </row>
    <row r="436" spans="1:9" s="132" customFormat="1" ht="18.75" customHeight="1" outlineLevel="1">
      <c r="A436" s="133"/>
      <c r="B436" s="134" t="s">
        <v>834</v>
      </c>
      <c r="C436" s="134">
        <v>71516</v>
      </c>
      <c r="D436" s="88" t="s">
        <v>1146</v>
      </c>
      <c r="E436" s="154" t="s">
        <v>836</v>
      </c>
      <c r="F436" s="134" t="s">
        <v>47</v>
      </c>
      <c r="G436" s="127">
        <v>4</v>
      </c>
      <c r="H436" s="187">
        <v>738.11</v>
      </c>
      <c r="I436" s="187">
        <f t="shared" si="22"/>
        <v>2952.44</v>
      </c>
    </row>
    <row r="437" spans="1:9" s="132" customFormat="1" ht="18.75" customHeight="1" outlineLevel="1">
      <c r="A437" s="133"/>
      <c r="B437" s="134" t="s">
        <v>835</v>
      </c>
      <c r="C437" s="134" t="s">
        <v>187</v>
      </c>
      <c r="D437" s="88" t="s">
        <v>1146</v>
      </c>
      <c r="E437" s="154" t="s">
        <v>838</v>
      </c>
      <c r="F437" s="134" t="s">
        <v>47</v>
      </c>
      <c r="G437" s="127">
        <v>3</v>
      </c>
      <c r="H437" s="187">
        <v>282.60000000000002</v>
      </c>
      <c r="I437" s="187">
        <f t="shared" si="22"/>
        <v>847.80000000000007</v>
      </c>
    </row>
    <row r="438" spans="1:9" s="132" customFormat="1" ht="18.75" customHeight="1" outlineLevel="1">
      <c r="A438" s="133"/>
      <c r="B438" s="134" t="s">
        <v>1062</v>
      </c>
      <c r="C438" s="134" t="s">
        <v>363</v>
      </c>
      <c r="D438" s="134" t="s">
        <v>69</v>
      </c>
      <c r="E438" s="154" t="s">
        <v>1082</v>
      </c>
      <c r="F438" s="134" t="s">
        <v>47</v>
      </c>
      <c r="G438" s="127">
        <v>3</v>
      </c>
      <c r="H438" s="187">
        <v>30.34</v>
      </c>
      <c r="I438" s="187">
        <f t="shared" si="22"/>
        <v>91.02</v>
      </c>
    </row>
    <row r="439" spans="1:9" s="132" customFormat="1" ht="18.75" customHeight="1" outlineLevel="1">
      <c r="A439" s="133"/>
      <c r="B439" s="134" t="s">
        <v>1063</v>
      </c>
      <c r="C439" s="134">
        <v>84798</v>
      </c>
      <c r="D439" s="88" t="s">
        <v>1146</v>
      </c>
      <c r="E439" s="154" t="s">
        <v>1081</v>
      </c>
      <c r="F439" s="134" t="s">
        <v>47</v>
      </c>
      <c r="G439" s="127">
        <v>1</v>
      </c>
      <c r="H439" s="187">
        <v>281.25</v>
      </c>
      <c r="I439" s="187">
        <f t="shared" si="22"/>
        <v>281.25</v>
      </c>
    </row>
    <row r="440" spans="1:9" s="132" customFormat="1" ht="18.75" customHeight="1" outlineLevel="1">
      <c r="A440" s="133"/>
      <c r="B440" s="134" t="s">
        <v>837</v>
      </c>
      <c r="C440" s="134">
        <v>94499</v>
      </c>
      <c r="D440" s="88" t="s">
        <v>1146</v>
      </c>
      <c r="E440" s="154" t="s">
        <v>842</v>
      </c>
      <c r="F440" s="134" t="s">
        <v>47</v>
      </c>
      <c r="G440" s="127">
        <v>5</v>
      </c>
      <c r="H440" s="187">
        <v>295.8</v>
      </c>
      <c r="I440" s="187">
        <f t="shared" si="22"/>
        <v>1479</v>
      </c>
    </row>
    <row r="441" spans="1:9" s="132" customFormat="1" ht="18.75" customHeight="1" outlineLevel="1">
      <c r="A441" s="133"/>
      <c r="B441" s="134" t="s">
        <v>839</v>
      </c>
      <c r="C441" s="134" t="s">
        <v>185</v>
      </c>
      <c r="D441" s="88" t="s">
        <v>1146</v>
      </c>
      <c r="E441" s="154" t="s">
        <v>844</v>
      </c>
      <c r="F441" s="134" t="s">
        <v>47</v>
      </c>
      <c r="G441" s="127">
        <v>3</v>
      </c>
      <c r="H441" s="187">
        <v>293.11</v>
      </c>
      <c r="I441" s="187">
        <f t="shared" si="22"/>
        <v>879.33</v>
      </c>
    </row>
    <row r="442" spans="1:9" s="132" customFormat="1" ht="18.75" customHeight="1" outlineLevel="1">
      <c r="A442" s="133"/>
      <c r="B442" s="134" t="s">
        <v>840</v>
      </c>
      <c r="C442" s="134"/>
      <c r="D442" s="134" t="s">
        <v>512</v>
      </c>
      <c r="E442" s="154" t="s">
        <v>1090</v>
      </c>
      <c r="F442" s="134" t="s">
        <v>47</v>
      </c>
      <c r="G442" s="127">
        <v>4</v>
      </c>
      <c r="H442" s="187">
        <v>192.74</v>
      </c>
      <c r="I442" s="187">
        <f t="shared" si="22"/>
        <v>770.96</v>
      </c>
    </row>
    <row r="443" spans="1:9" s="132" customFormat="1" ht="18.75" customHeight="1" outlineLevel="1">
      <c r="A443" s="133"/>
      <c r="B443" s="134" t="s">
        <v>841</v>
      </c>
      <c r="C443" s="65" t="s">
        <v>169</v>
      </c>
      <c r="D443" s="134" t="s">
        <v>69</v>
      </c>
      <c r="E443" s="154" t="s">
        <v>847</v>
      </c>
      <c r="F443" s="134" t="s">
        <v>47</v>
      </c>
      <c r="G443" s="127">
        <v>56</v>
      </c>
      <c r="H443" s="187">
        <v>337.23</v>
      </c>
      <c r="I443" s="187">
        <f t="shared" si="22"/>
        <v>18884.88</v>
      </c>
    </row>
    <row r="444" spans="1:9" s="132" customFormat="1" ht="18.75" customHeight="1" outlineLevel="1">
      <c r="A444" s="133"/>
      <c r="B444" s="134" t="s">
        <v>843</v>
      </c>
      <c r="C444" s="32" t="s">
        <v>468</v>
      </c>
      <c r="D444" s="88" t="s">
        <v>69</v>
      </c>
      <c r="E444" s="154" t="s">
        <v>1136</v>
      </c>
      <c r="F444" s="134" t="s">
        <v>47</v>
      </c>
      <c r="G444" s="127">
        <v>12</v>
      </c>
      <c r="H444" s="187">
        <v>36.92</v>
      </c>
      <c r="I444" s="187">
        <f t="shared" si="22"/>
        <v>443.04</v>
      </c>
    </row>
    <row r="445" spans="1:9" s="132" customFormat="1" ht="18.75" customHeight="1" outlineLevel="1">
      <c r="A445" s="133"/>
      <c r="B445" s="134" t="s">
        <v>845</v>
      </c>
      <c r="C445" s="88"/>
      <c r="D445" s="134" t="s">
        <v>512</v>
      </c>
      <c r="E445" s="154" t="s">
        <v>1092</v>
      </c>
      <c r="F445" s="134" t="s">
        <v>47</v>
      </c>
      <c r="G445" s="127">
        <v>1</v>
      </c>
      <c r="H445" s="187">
        <v>1458.18</v>
      </c>
      <c r="I445" s="187">
        <f t="shared" si="22"/>
        <v>1458.18</v>
      </c>
    </row>
    <row r="446" spans="1:9" s="132" customFormat="1" ht="18.75" customHeight="1" outlineLevel="1">
      <c r="A446" s="133"/>
      <c r="B446" s="134" t="s">
        <v>846</v>
      </c>
      <c r="C446" s="88"/>
      <c r="D446" s="88" t="s">
        <v>3</v>
      </c>
      <c r="E446" s="154" t="s">
        <v>850</v>
      </c>
      <c r="F446" s="134" t="s">
        <v>47</v>
      </c>
      <c r="G446" s="127">
        <v>1</v>
      </c>
      <c r="H446" s="187">
        <v>369.05</v>
      </c>
      <c r="I446" s="187">
        <f t="shared" si="22"/>
        <v>369.05</v>
      </c>
    </row>
    <row r="447" spans="1:9" s="132" customFormat="1" ht="18.75" customHeight="1" outlineLevel="1">
      <c r="A447" s="133"/>
      <c r="B447" s="134" t="s">
        <v>848</v>
      </c>
      <c r="C447" s="88" t="s">
        <v>437</v>
      </c>
      <c r="D447" s="88" t="s">
        <v>69</v>
      </c>
      <c r="E447" s="154" t="s">
        <v>1091</v>
      </c>
      <c r="F447" s="134" t="s">
        <v>47</v>
      </c>
      <c r="G447" s="127">
        <v>2</v>
      </c>
      <c r="H447" s="187">
        <v>286.56</v>
      </c>
      <c r="I447" s="187">
        <f t="shared" si="22"/>
        <v>573.12</v>
      </c>
    </row>
    <row r="448" spans="1:9" s="132" customFormat="1" ht="18.75" customHeight="1" outlineLevel="1">
      <c r="A448" s="133"/>
      <c r="B448" s="134" t="s">
        <v>849</v>
      </c>
      <c r="C448" s="120"/>
      <c r="D448" s="134" t="s">
        <v>512</v>
      </c>
      <c r="E448" s="154" t="s">
        <v>1078</v>
      </c>
      <c r="F448" s="134" t="s">
        <v>47</v>
      </c>
      <c r="G448" s="127">
        <v>43</v>
      </c>
      <c r="H448" s="187">
        <v>75.760000000000005</v>
      </c>
      <c r="I448" s="187">
        <f t="shared" si="22"/>
        <v>3257.6800000000003</v>
      </c>
    </row>
    <row r="449" spans="1:9" s="132" customFormat="1" ht="18.75" customHeight="1" outlineLevel="1">
      <c r="A449" s="133"/>
      <c r="B449" s="136"/>
      <c r="C449" s="137"/>
      <c r="D449" s="137"/>
      <c r="E449" s="137"/>
      <c r="F449" s="137"/>
      <c r="G449" s="137"/>
      <c r="H449" s="188"/>
      <c r="I449" s="187"/>
    </row>
    <row r="450" spans="1:9" s="132" customFormat="1" ht="18.75" customHeight="1">
      <c r="A450" s="133"/>
      <c r="B450" s="133"/>
      <c r="C450" s="133"/>
      <c r="D450" s="133"/>
      <c r="E450" s="97"/>
      <c r="F450" s="133"/>
      <c r="G450" s="119"/>
      <c r="H450" s="186"/>
      <c r="I450" s="187"/>
    </row>
    <row r="451" spans="1:9" s="132" customFormat="1" ht="18.75" customHeight="1">
      <c r="A451" s="133"/>
      <c r="B451" s="114">
        <v>18</v>
      </c>
      <c r="C451" s="114"/>
      <c r="D451" s="114"/>
      <c r="E451" s="94" t="s">
        <v>535</v>
      </c>
      <c r="F451" s="94"/>
      <c r="G451" s="153"/>
      <c r="H451" s="178"/>
      <c r="I451" s="179">
        <f>SUM(I452:I517)</f>
        <v>213810.19900000008</v>
      </c>
    </row>
    <row r="452" spans="1:9" s="132" customFormat="1" ht="18.75" customHeight="1" outlineLevel="1">
      <c r="A452" s="133"/>
      <c r="B452" s="128" t="s">
        <v>157</v>
      </c>
      <c r="C452" s="128"/>
      <c r="D452" s="128"/>
      <c r="E452" s="100" t="s">
        <v>23</v>
      </c>
      <c r="F452" s="99"/>
      <c r="G452" s="2"/>
      <c r="H452" s="187"/>
      <c r="I452" s="187"/>
    </row>
    <row r="453" spans="1:9" s="132" customFormat="1" ht="39.950000000000003" customHeight="1" outlineLevel="1">
      <c r="A453" s="133"/>
      <c r="B453" s="104" t="s">
        <v>377</v>
      </c>
      <c r="C453" s="88" t="s">
        <v>183</v>
      </c>
      <c r="D453" s="88" t="s">
        <v>1146</v>
      </c>
      <c r="E453" s="154" t="s">
        <v>1103</v>
      </c>
      <c r="F453" s="98" t="s">
        <v>47</v>
      </c>
      <c r="G453" s="127">
        <v>3</v>
      </c>
      <c r="H453" s="187">
        <v>439.17</v>
      </c>
      <c r="I453" s="187">
        <f t="shared" ref="I453:I516" si="23">PRODUCT(G453*H453)</f>
        <v>1317.51</v>
      </c>
    </row>
    <row r="454" spans="1:9" s="132" customFormat="1" ht="39.950000000000003" customHeight="1" outlineLevel="1">
      <c r="A454" s="133"/>
      <c r="B454" s="104" t="s">
        <v>378</v>
      </c>
      <c r="C454" s="88" t="s">
        <v>183</v>
      </c>
      <c r="D454" s="88" t="s">
        <v>1146</v>
      </c>
      <c r="E454" s="154" t="s">
        <v>851</v>
      </c>
      <c r="F454" s="98" t="s">
        <v>47</v>
      </c>
      <c r="G454" s="127">
        <v>1</v>
      </c>
      <c r="H454" s="187">
        <v>439.17</v>
      </c>
      <c r="I454" s="187">
        <f t="shared" si="23"/>
        <v>439.17</v>
      </c>
    </row>
    <row r="455" spans="1:9" s="132" customFormat="1" ht="39.950000000000003" customHeight="1" outlineLevel="1">
      <c r="A455" s="133"/>
      <c r="B455" s="104" t="s">
        <v>379</v>
      </c>
      <c r="C455" s="88" t="s">
        <v>120</v>
      </c>
      <c r="D455" s="88" t="s">
        <v>1146</v>
      </c>
      <c r="E455" s="154" t="s">
        <v>852</v>
      </c>
      <c r="F455" s="98" t="s">
        <v>47</v>
      </c>
      <c r="G455" s="127">
        <v>4</v>
      </c>
      <c r="H455" s="187">
        <v>509.68</v>
      </c>
      <c r="I455" s="187">
        <f t="shared" si="23"/>
        <v>2038.72</v>
      </c>
    </row>
    <row r="456" spans="1:9" s="132" customFormat="1" ht="18.75" customHeight="1" outlineLevel="1">
      <c r="A456" s="133"/>
      <c r="B456" s="104" t="s">
        <v>380</v>
      </c>
      <c r="C456" s="88" t="s">
        <v>178</v>
      </c>
      <c r="D456" s="88" t="s">
        <v>1146</v>
      </c>
      <c r="E456" s="154" t="s">
        <v>853</v>
      </c>
      <c r="F456" s="98" t="s">
        <v>47</v>
      </c>
      <c r="G456" s="127">
        <v>1</v>
      </c>
      <c r="H456" s="187">
        <v>1851.78</v>
      </c>
      <c r="I456" s="187">
        <f t="shared" si="23"/>
        <v>1851.78</v>
      </c>
    </row>
    <row r="457" spans="1:9" s="132" customFormat="1" ht="18.75" customHeight="1" outlineLevel="1">
      <c r="A457" s="133"/>
      <c r="B457" s="128" t="s">
        <v>158</v>
      </c>
      <c r="C457" s="104"/>
      <c r="D457" s="104"/>
      <c r="E457" s="130" t="s">
        <v>179</v>
      </c>
      <c r="F457" s="98"/>
      <c r="G457" s="127">
        <v>0</v>
      </c>
      <c r="H457" s="187">
        <v>0</v>
      </c>
      <c r="I457" s="187">
        <f t="shared" si="23"/>
        <v>0</v>
      </c>
    </row>
    <row r="458" spans="1:9" s="132" customFormat="1" ht="18.75" customHeight="1" outlineLevel="1">
      <c r="A458" s="133"/>
      <c r="B458" s="104" t="s">
        <v>381</v>
      </c>
      <c r="C458" s="104" t="s">
        <v>180</v>
      </c>
      <c r="D458" s="157" t="s">
        <v>1146</v>
      </c>
      <c r="E458" s="68" t="s">
        <v>1121</v>
      </c>
      <c r="F458" s="98" t="s">
        <v>47</v>
      </c>
      <c r="G458" s="127">
        <v>74</v>
      </c>
      <c r="H458" s="187">
        <v>19.010000000000002</v>
      </c>
      <c r="I458" s="187">
        <f t="shared" si="23"/>
        <v>1406.74</v>
      </c>
    </row>
    <row r="459" spans="1:9" s="132" customFormat="1" ht="18.75" customHeight="1" outlineLevel="1">
      <c r="A459" s="133"/>
      <c r="B459" s="104" t="s">
        <v>382</v>
      </c>
      <c r="C459" s="104" t="s">
        <v>180</v>
      </c>
      <c r="D459" s="88" t="s">
        <v>1146</v>
      </c>
      <c r="E459" s="68" t="s">
        <v>1104</v>
      </c>
      <c r="F459" s="98" t="s">
        <v>47</v>
      </c>
      <c r="G459" s="127">
        <v>1</v>
      </c>
      <c r="H459" s="187">
        <v>19.010000000000002</v>
      </c>
      <c r="I459" s="187">
        <f t="shared" si="23"/>
        <v>19.010000000000002</v>
      </c>
    </row>
    <row r="460" spans="1:9" s="132" customFormat="1" ht="18.75" customHeight="1" outlineLevel="1">
      <c r="A460" s="133"/>
      <c r="B460" s="104" t="s">
        <v>383</v>
      </c>
      <c r="C460" s="104" t="s">
        <v>180</v>
      </c>
      <c r="D460" s="88" t="s">
        <v>1146</v>
      </c>
      <c r="E460" s="68" t="s">
        <v>854</v>
      </c>
      <c r="F460" s="98" t="s">
        <v>47</v>
      </c>
      <c r="G460" s="127">
        <v>3</v>
      </c>
      <c r="H460" s="187">
        <v>19.010000000000002</v>
      </c>
      <c r="I460" s="187">
        <f t="shared" si="23"/>
        <v>57.03</v>
      </c>
    </row>
    <row r="461" spans="1:9" s="132" customFormat="1" ht="18.75" customHeight="1" outlineLevel="1">
      <c r="A461" s="133"/>
      <c r="B461" s="104" t="s">
        <v>384</v>
      </c>
      <c r="C461" s="104" t="s">
        <v>180</v>
      </c>
      <c r="D461" s="88" t="s">
        <v>1146</v>
      </c>
      <c r="E461" s="68" t="s">
        <v>855</v>
      </c>
      <c r="F461" s="98" t="s">
        <v>47</v>
      </c>
      <c r="G461" s="127">
        <v>23</v>
      </c>
      <c r="H461" s="187">
        <v>19.010000000000002</v>
      </c>
      <c r="I461" s="187">
        <f t="shared" si="23"/>
        <v>437.23</v>
      </c>
    </row>
    <row r="462" spans="1:9" s="132" customFormat="1" ht="18.75" customHeight="1" outlineLevel="1">
      <c r="A462" s="133"/>
      <c r="B462" s="104" t="s">
        <v>385</v>
      </c>
      <c r="C462" s="104" t="s">
        <v>180</v>
      </c>
      <c r="D462" s="88" t="s">
        <v>1146</v>
      </c>
      <c r="E462" s="68" t="s">
        <v>856</v>
      </c>
      <c r="F462" s="98" t="s">
        <v>47</v>
      </c>
      <c r="G462" s="127">
        <v>6</v>
      </c>
      <c r="H462" s="187">
        <v>19.010000000000002</v>
      </c>
      <c r="I462" s="187">
        <f t="shared" si="23"/>
        <v>114.06</v>
      </c>
    </row>
    <row r="463" spans="1:9" s="132" customFormat="1" ht="18.75" customHeight="1" outlineLevel="1">
      <c r="A463" s="133"/>
      <c r="B463" s="104" t="s">
        <v>386</v>
      </c>
      <c r="C463" s="104" t="s">
        <v>180</v>
      </c>
      <c r="D463" s="88" t="s">
        <v>1146</v>
      </c>
      <c r="E463" s="68" t="s">
        <v>1122</v>
      </c>
      <c r="F463" s="98" t="s">
        <v>47</v>
      </c>
      <c r="G463" s="127">
        <v>1</v>
      </c>
      <c r="H463" s="187">
        <v>19.010000000000002</v>
      </c>
      <c r="I463" s="187">
        <f t="shared" si="23"/>
        <v>19.010000000000002</v>
      </c>
    </row>
    <row r="464" spans="1:9" s="132" customFormat="1" ht="18.75" customHeight="1" outlineLevel="1">
      <c r="A464" s="133"/>
      <c r="B464" s="104" t="s">
        <v>387</v>
      </c>
      <c r="C464" s="104" t="s">
        <v>181</v>
      </c>
      <c r="D464" s="157" t="s">
        <v>1146</v>
      </c>
      <c r="E464" s="68" t="s">
        <v>1123</v>
      </c>
      <c r="F464" s="98" t="s">
        <v>47</v>
      </c>
      <c r="G464" s="127">
        <v>2</v>
      </c>
      <c r="H464" s="187">
        <v>125.16</v>
      </c>
      <c r="I464" s="187">
        <f t="shared" si="23"/>
        <v>250.32</v>
      </c>
    </row>
    <row r="465" spans="1:9" s="132" customFormat="1" ht="18.75" customHeight="1" outlineLevel="1">
      <c r="A465" s="133"/>
      <c r="B465" s="104" t="s">
        <v>857</v>
      </c>
      <c r="C465" s="104" t="s">
        <v>181</v>
      </c>
      <c r="D465" s="88" t="s">
        <v>1146</v>
      </c>
      <c r="E465" s="68" t="s">
        <v>1124</v>
      </c>
      <c r="F465" s="98" t="s">
        <v>47</v>
      </c>
      <c r="G465" s="127">
        <v>2</v>
      </c>
      <c r="H465" s="187">
        <v>125.16</v>
      </c>
      <c r="I465" s="187">
        <f t="shared" si="23"/>
        <v>250.32</v>
      </c>
    </row>
    <row r="466" spans="1:9" s="132" customFormat="1" ht="18.75" customHeight="1" outlineLevel="1">
      <c r="A466" s="133"/>
      <c r="B466" s="104" t="s">
        <v>858</v>
      </c>
      <c r="C466" s="104" t="s">
        <v>181</v>
      </c>
      <c r="D466" s="88" t="s">
        <v>1146</v>
      </c>
      <c r="E466" s="68" t="s">
        <v>859</v>
      </c>
      <c r="F466" s="98" t="s">
        <v>47</v>
      </c>
      <c r="G466" s="127">
        <v>2</v>
      </c>
      <c r="H466" s="187">
        <v>125.16</v>
      </c>
      <c r="I466" s="187">
        <f t="shared" si="23"/>
        <v>250.32</v>
      </c>
    </row>
    <row r="467" spans="1:9" s="132" customFormat="1" ht="18.75" customHeight="1" outlineLevel="1">
      <c r="A467" s="133"/>
      <c r="B467" s="104" t="s">
        <v>860</v>
      </c>
      <c r="C467" s="104" t="s">
        <v>181</v>
      </c>
      <c r="D467" s="88" t="s">
        <v>1146</v>
      </c>
      <c r="E467" s="68" t="s">
        <v>1125</v>
      </c>
      <c r="F467" s="98" t="s">
        <v>47</v>
      </c>
      <c r="G467" s="127">
        <v>7</v>
      </c>
      <c r="H467" s="187">
        <v>125.16</v>
      </c>
      <c r="I467" s="187">
        <f t="shared" si="23"/>
        <v>876.12</v>
      </c>
    </row>
    <row r="468" spans="1:9" s="132" customFormat="1" ht="18.75" customHeight="1" outlineLevel="1">
      <c r="A468" s="133"/>
      <c r="B468" s="104" t="s">
        <v>861</v>
      </c>
      <c r="C468" s="157" t="s">
        <v>182</v>
      </c>
      <c r="D468" s="88" t="s">
        <v>1146</v>
      </c>
      <c r="E468" s="154" t="s">
        <v>1126</v>
      </c>
      <c r="F468" s="98" t="s">
        <v>47</v>
      </c>
      <c r="G468" s="127">
        <v>2</v>
      </c>
      <c r="H468" s="187">
        <v>495.99</v>
      </c>
      <c r="I468" s="187">
        <f t="shared" si="23"/>
        <v>991.98</v>
      </c>
    </row>
    <row r="469" spans="1:9" s="132" customFormat="1" ht="18.75" customHeight="1" outlineLevel="1">
      <c r="A469" s="133"/>
      <c r="B469" s="104" t="s">
        <v>862</v>
      </c>
      <c r="C469" s="88" t="s">
        <v>430</v>
      </c>
      <c r="D469" s="88" t="s">
        <v>69</v>
      </c>
      <c r="E469" s="68" t="s">
        <v>866</v>
      </c>
      <c r="F469" s="98" t="s">
        <v>47</v>
      </c>
      <c r="G469" s="127">
        <v>2</v>
      </c>
      <c r="H469" s="187">
        <v>168.88</v>
      </c>
      <c r="I469" s="187">
        <f t="shared" si="23"/>
        <v>337.76</v>
      </c>
    </row>
    <row r="470" spans="1:9" s="132" customFormat="1" ht="18.75" customHeight="1" outlineLevel="1">
      <c r="A470" s="133"/>
      <c r="B470" s="104" t="s">
        <v>863</v>
      </c>
      <c r="C470" s="88" t="s">
        <v>431</v>
      </c>
      <c r="D470" s="88" t="s">
        <v>69</v>
      </c>
      <c r="E470" s="68" t="s">
        <v>1127</v>
      </c>
      <c r="F470" s="98" t="s">
        <v>47</v>
      </c>
      <c r="G470" s="127">
        <v>1</v>
      </c>
      <c r="H470" s="187">
        <v>220.38</v>
      </c>
      <c r="I470" s="187">
        <f t="shared" si="23"/>
        <v>220.38</v>
      </c>
    </row>
    <row r="471" spans="1:9" s="132" customFormat="1" ht="18.75" customHeight="1" outlineLevel="1">
      <c r="A471" s="133"/>
      <c r="B471" s="104" t="s">
        <v>865</v>
      </c>
      <c r="C471" s="88" t="s">
        <v>431</v>
      </c>
      <c r="D471" s="88" t="s">
        <v>69</v>
      </c>
      <c r="E471" s="68" t="s">
        <v>1128</v>
      </c>
      <c r="F471" s="98" t="s">
        <v>47</v>
      </c>
      <c r="G471" s="127">
        <v>4</v>
      </c>
      <c r="H471" s="187">
        <v>220.38</v>
      </c>
      <c r="I471" s="187">
        <f t="shared" si="23"/>
        <v>881.52</v>
      </c>
    </row>
    <row r="472" spans="1:9" s="132" customFormat="1" ht="18.75" customHeight="1" outlineLevel="1">
      <c r="A472" s="133"/>
      <c r="B472" s="104" t="s">
        <v>867</v>
      </c>
      <c r="C472" s="157" t="s">
        <v>431</v>
      </c>
      <c r="D472" s="157" t="s">
        <v>69</v>
      </c>
      <c r="E472" s="68" t="s">
        <v>864</v>
      </c>
      <c r="F472" s="98" t="s">
        <v>47</v>
      </c>
      <c r="G472" s="127">
        <v>1</v>
      </c>
      <c r="H472" s="187">
        <v>220.38</v>
      </c>
      <c r="I472" s="187">
        <f t="shared" si="23"/>
        <v>220.38</v>
      </c>
    </row>
    <row r="473" spans="1:9" s="132" customFormat="1" ht="18.75" customHeight="1" outlineLevel="1">
      <c r="A473" s="133"/>
      <c r="B473" s="104" t="s">
        <v>1131</v>
      </c>
      <c r="C473" s="88" t="s">
        <v>442</v>
      </c>
      <c r="D473" s="88" t="s">
        <v>69</v>
      </c>
      <c r="E473" s="68" t="s">
        <v>868</v>
      </c>
      <c r="F473" s="98" t="s">
        <v>47</v>
      </c>
      <c r="G473" s="127">
        <v>28</v>
      </c>
      <c r="H473" s="187">
        <v>136.16999999999999</v>
      </c>
      <c r="I473" s="187">
        <f t="shared" si="23"/>
        <v>3812.7599999999998</v>
      </c>
    </row>
    <row r="474" spans="1:9" s="132" customFormat="1" ht="18.75" customHeight="1" outlineLevel="1">
      <c r="A474" s="133"/>
      <c r="B474" s="104" t="s">
        <v>1132</v>
      </c>
      <c r="C474" s="104" t="s">
        <v>442</v>
      </c>
      <c r="D474" s="88" t="s">
        <v>69</v>
      </c>
      <c r="E474" s="68" t="s">
        <v>869</v>
      </c>
      <c r="F474" s="98" t="s">
        <v>47</v>
      </c>
      <c r="G474" s="127">
        <v>8</v>
      </c>
      <c r="H474" s="187">
        <v>136.16999999999999</v>
      </c>
      <c r="I474" s="187">
        <f t="shared" si="23"/>
        <v>1089.3599999999999</v>
      </c>
    </row>
    <row r="475" spans="1:9" s="132" customFormat="1" ht="18.75" customHeight="1" outlineLevel="1">
      <c r="A475" s="133"/>
      <c r="B475" s="128" t="s">
        <v>159</v>
      </c>
      <c r="C475" s="103"/>
      <c r="D475" s="103"/>
      <c r="E475" s="89" t="s">
        <v>24</v>
      </c>
      <c r="F475" s="99"/>
      <c r="G475" s="127">
        <v>0</v>
      </c>
      <c r="H475" s="187">
        <v>0</v>
      </c>
      <c r="I475" s="187">
        <f t="shared" si="23"/>
        <v>0</v>
      </c>
    </row>
    <row r="476" spans="1:9" s="132" customFormat="1" ht="18.75" customHeight="1" outlineLevel="1">
      <c r="A476" s="133"/>
      <c r="B476" s="104" t="s">
        <v>388</v>
      </c>
      <c r="C476" s="104">
        <v>91834</v>
      </c>
      <c r="D476" s="88" t="s">
        <v>1146</v>
      </c>
      <c r="E476" s="154" t="s">
        <v>1096</v>
      </c>
      <c r="F476" s="104" t="s">
        <v>61</v>
      </c>
      <c r="G476" s="127">
        <v>701.6</v>
      </c>
      <c r="H476" s="187">
        <v>7.38</v>
      </c>
      <c r="I476" s="187">
        <f t="shared" si="23"/>
        <v>5177.808</v>
      </c>
    </row>
    <row r="477" spans="1:9" s="132" customFormat="1" ht="18.75" customHeight="1" outlineLevel="1">
      <c r="A477" s="133"/>
      <c r="B477" s="104" t="s">
        <v>389</v>
      </c>
      <c r="C477" s="104">
        <v>91836</v>
      </c>
      <c r="D477" s="88" t="s">
        <v>1146</v>
      </c>
      <c r="E477" s="154" t="s">
        <v>1097</v>
      </c>
      <c r="F477" s="104" t="s">
        <v>61</v>
      </c>
      <c r="G477" s="127">
        <v>288.60000000000002</v>
      </c>
      <c r="H477" s="187">
        <v>9.4</v>
      </c>
      <c r="I477" s="187">
        <f t="shared" si="23"/>
        <v>2712.84</v>
      </c>
    </row>
    <row r="478" spans="1:9" s="132" customFormat="1" ht="18.75" customHeight="1" outlineLevel="1">
      <c r="A478" s="133"/>
      <c r="B478" s="104" t="s">
        <v>390</v>
      </c>
      <c r="C478" s="157">
        <v>93008</v>
      </c>
      <c r="D478" s="88" t="s">
        <v>1146</v>
      </c>
      <c r="E478" s="154" t="s">
        <v>1098</v>
      </c>
      <c r="F478" s="88" t="s">
        <v>61</v>
      </c>
      <c r="G478" s="127">
        <v>418.5</v>
      </c>
      <c r="H478" s="187">
        <v>11.95</v>
      </c>
      <c r="I478" s="187">
        <f t="shared" si="23"/>
        <v>5001.0749999999998</v>
      </c>
    </row>
    <row r="479" spans="1:9" s="132" customFormat="1" ht="18.75" customHeight="1" outlineLevel="1">
      <c r="A479" s="133"/>
      <c r="B479" s="104" t="s">
        <v>391</v>
      </c>
      <c r="C479" s="157">
        <v>93010</v>
      </c>
      <c r="D479" s="88" t="s">
        <v>1146</v>
      </c>
      <c r="E479" s="154" t="s">
        <v>1099</v>
      </c>
      <c r="F479" s="88" t="s">
        <v>61</v>
      </c>
      <c r="G479" s="127">
        <v>2.1</v>
      </c>
      <c r="H479" s="187">
        <v>23.92</v>
      </c>
      <c r="I479" s="187">
        <f t="shared" si="23"/>
        <v>50.232000000000006</v>
      </c>
    </row>
    <row r="480" spans="1:9" s="132" customFormat="1" ht="18.75" customHeight="1" outlineLevel="1">
      <c r="A480" s="133"/>
      <c r="B480" s="104" t="s">
        <v>392</v>
      </c>
      <c r="C480" s="157">
        <v>93011</v>
      </c>
      <c r="D480" s="88" t="s">
        <v>1146</v>
      </c>
      <c r="E480" s="154" t="s">
        <v>1100</v>
      </c>
      <c r="F480" s="88" t="s">
        <v>61</v>
      </c>
      <c r="G480" s="127">
        <v>25.4</v>
      </c>
      <c r="H480" s="187">
        <v>29.09</v>
      </c>
      <c r="I480" s="187">
        <f t="shared" si="23"/>
        <v>738.88599999999997</v>
      </c>
    </row>
    <row r="481" spans="1:9" s="132" customFormat="1" ht="18.75" customHeight="1" outlineLevel="1">
      <c r="A481" s="133"/>
      <c r="B481" s="104" t="s">
        <v>393</v>
      </c>
      <c r="C481" s="157">
        <v>95745</v>
      </c>
      <c r="D481" s="157" t="s">
        <v>1146</v>
      </c>
      <c r="E481" s="154" t="s">
        <v>1120</v>
      </c>
      <c r="F481" s="88" t="s">
        <v>61</v>
      </c>
      <c r="G481" s="127">
        <v>25.4</v>
      </c>
      <c r="H481" s="187">
        <v>29.09</v>
      </c>
      <c r="I481" s="187">
        <f t="shared" si="23"/>
        <v>738.88599999999997</v>
      </c>
    </row>
    <row r="482" spans="1:9" s="132" customFormat="1" ht="18.75" customHeight="1" outlineLevel="1">
      <c r="A482" s="133"/>
      <c r="B482" s="104" t="s">
        <v>394</v>
      </c>
      <c r="C482" s="88">
        <v>83446</v>
      </c>
      <c r="D482" s="88" t="s">
        <v>1146</v>
      </c>
      <c r="E482" s="154" t="s">
        <v>870</v>
      </c>
      <c r="F482" s="88" t="s">
        <v>47</v>
      </c>
      <c r="G482" s="127">
        <v>14</v>
      </c>
      <c r="H482" s="187">
        <v>170.17</v>
      </c>
      <c r="I482" s="187">
        <f t="shared" si="23"/>
        <v>2382.3799999999997</v>
      </c>
    </row>
    <row r="483" spans="1:9" s="132" customFormat="1" ht="18.75" customHeight="1" outlineLevel="1">
      <c r="A483" s="133"/>
      <c r="B483" s="104" t="s">
        <v>395</v>
      </c>
      <c r="C483" s="157">
        <v>83366</v>
      </c>
      <c r="D483" s="88" t="s">
        <v>1146</v>
      </c>
      <c r="E483" s="154" t="s">
        <v>1129</v>
      </c>
      <c r="F483" s="88" t="s">
        <v>47</v>
      </c>
      <c r="G483" s="127">
        <v>2</v>
      </c>
      <c r="H483" s="187">
        <v>71.5</v>
      </c>
      <c r="I483" s="187">
        <f t="shared" si="23"/>
        <v>143</v>
      </c>
    </row>
    <row r="484" spans="1:9" s="132" customFormat="1" ht="18.75" customHeight="1" outlineLevel="1">
      <c r="A484" s="133"/>
      <c r="B484" s="104" t="s">
        <v>397</v>
      </c>
      <c r="C484" s="88">
        <v>91940</v>
      </c>
      <c r="D484" s="88" t="s">
        <v>1146</v>
      </c>
      <c r="E484" s="154" t="s">
        <v>871</v>
      </c>
      <c r="F484" s="88" t="s">
        <v>47</v>
      </c>
      <c r="G484" s="127">
        <v>279</v>
      </c>
      <c r="H484" s="187">
        <v>12.8</v>
      </c>
      <c r="I484" s="187">
        <f t="shared" si="23"/>
        <v>3571.2000000000003</v>
      </c>
    </row>
    <row r="485" spans="1:9" s="132" customFormat="1" ht="18.75" customHeight="1" outlineLevel="1">
      <c r="A485" s="133"/>
      <c r="B485" s="104" t="s">
        <v>398</v>
      </c>
      <c r="C485" s="88">
        <v>91937</v>
      </c>
      <c r="D485" s="88" t="s">
        <v>1146</v>
      </c>
      <c r="E485" s="154" t="s">
        <v>1065</v>
      </c>
      <c r="F485" s="88" t="s">
        <v>47</v>
      </c>
      <c r="G485" s="127">
        <v>168</v>
      </c>
      <c r="H485" s="187">
        <v>10.01</v>
      </c>
      <c r="I485" s="187">
        <f t="shared" si="23"/>
        <v>1681.68</v>
      </c>
    </row>
    <row r="486" spans="1:9" s="132" customFormat="1" ht="18.75" customHeight="1" outlineLevel="1">
      <c r="A486" s="133"/>
      <c r="B486" s="128" t="s">
        <v>160</v>
      </c>
      <c r="C486" s="103"/>
      <c r="D486" s="103"/>
      <c r="E486" s="89" t="s">
        <v>872</v>
      </c>
      <c r="F486" s="135"/>
      <c r="G486" s="127">
        <v>0</v>
      </c>
      <c r="H486" s="187">
        <v>0</v>
      </c>
      <c r="I486" s="187">
        <f t="shared" si="23"/>
        <v>0</v>
      </c>
    </row>
    <row r="487" spans="1:9" s="132" customFormat="1" ht="39.950000000000003" customHeight="1" outlineLevel="1">
      <c r="A487" s="133"/>
      <c r="B487" s="104" t="s">
        <v>400</v>
      </c>
      <c r="C487" s="104">
        <v>91926</v>
      </c>
      <c r="D487" s="88" t="s">
        <v>1146</v>
      </c>
      <c r="E487" s="68" t="s">
        <v>873</v>
      </c>
      <c r="F487" s="104" t="s">
        <v>61</v>
      </c>
      <c r="G487" s="127">
        <v>8267.9</v>
      </c>
      <c r="H487" s="187">
        <v>4.67</v>
      </c>
      <c r="I487" s="187">
        <f t="shared" si="23"/>
        <v>38611.093000000001</v>
      </c>
    </row>
    <row r="488" spans="1:9" s="132" customFormat="1" ht="39.950000000000003" customHeight="1" outlineLevel="1">
      <c r="A488" s="133"/>
      <c r="B488" s="104" t="s">
        <v>401</v>
      </c>
      <c r="C488" s="104">
        <v>91928</v>
      </c>
      <c r="D488" s="88" t="s">
        <v>1146</v>
      </c>
      <c r="E488" s="68" t="s">
        <v>874</v>
      </c>
      <c r="F488" s="104" t="s">
        <v>61</v>
      </c>
      <c r="G488" s="127">
        <v>266.5</v>
      </c>
      <c r="H488" s="187">
        <v>6.68</v>
      </c>
      <c r="I488" s="187">
        <f t="shared" si="23"/>
        <v>1780.22</v>
      </c>
    </row>
    <row r="489" spans="1:9" s="132" customFormat="1" ht="39.950000000000003" customHeight="1" outlineLevel="1">
      <c r="A489" s="133"/>
      <c r="B489" s="104" t="s">
        <v>402</v>
      </c>
      <c r="C489" s="104">
        <v>91930</v>
      </c>
      <c r="D489" s="88" t="s">
        <v>1146</v>
      </c>
      <c r="E489" s="68" t="s">
        <v>875</v>
      </c>
      <c r="F489" s="104" t="s">
        <v>61</v>
      </c>
      <c r="G489" s="127">
        <v>1087.4000000000001</v>
      </c>
      <c r="H489" s="187">
        <v>7.84</v>
      </c>
      <c r="I489" s="187">
        <f t="shared" si="23"/>
        <v>8525.2160000000003</v>
      </c>
    </row>
    <row r="490" spans="1:9" s="132" customFormat="1" ht="39.950000000000003" customHeight="1" outlineLevel="1">
      <c r="A490" s="133"/>
      <c r="B490" s="104" t="s">
        <v>403</v>
      </c>
      <c r="C490" s="88">
        <v>91932</v>
      </c>
      <c r="D490" s="88" t="s">
        <v>1146</v>
      </c>
      <c r="E490" s="154" t="s">
        <v>876</v>
      </c>
      <c r="F490" s="104" t="s">
        <v>61</v>
      </c>
      <c r="G490" s="127">
        <v>555.29999999999995</v>
      </c>
      <c r="H490" s="187">
        <v>13.1</v>
      </c>
      <c r="I490" s="187">
        <f t="shared" si="23"/>
        <v>7274.4299999999994</v>
      </c>
    </row>
    <row r="491" spans="1:9" s="132" customFormat="1" ht="39.950000000000003" customHeight="1" outlineLevel="1">
      <c r="A491" s="133"/>
      <c r="B491" s="104" t="s">
        <v>404</v>
      </c>
      <c r="C491" s="104">
        <v>91934</v>
      </c>
      <c r="D491" s="88" t="s">
        <v>1146</v>
      </c>
      <c r="E491" s="154" t="s">
        <v>877</v>
      </c>
      <c r="F491" s="104" t="s">
        <v>61</v>
      </c>
      <c r="G491" s="127">
        <v>299.89999999999998</v>
      </c>
      <c r="H491" s="187">
        <v>25.71</v>
      </c>
      <c r="I491" s="187">
        <f t="shared" si="23"/>
        <v>7710.4290000000001</v>
      </c>
    </row>
    <row r="492" spans="1:9" s="132" customFormat="1" ht="39.950000000000003" customHeight="1" outlineLevel="1">
      <c r="A492" s="133"/>
      <c r="B492" s="104" t="s">
        <v>405</v>
      </c>
      <c r="C492" s="104">
        <v>92983</v>
      </c>
      <c r="D492" s="88" t="s">
        <v>1146</v>
      </c>
      <c r="E492" s="154" t="s">
        <v>878</v>
      </c>
      <c r="F492" s="104" t="s">
        <v>61</v>
      </c>
      <c r="G492" s="127">
        <v>196.5</v>
      </c>
      <c r="H492" s="187">
        <v>22.9</v>
      </c>
      <c r="I492" s="187">
        <f t="shared" si="23"/>
        <v>4499.8499999999995</v>
      </c>
    </row>
    <row r="493" spans="1:9" s="132" customFormat="1" ht="39.950000000000003" customHeight="1" outlineLevel="1">
      <c r="A493" s="133"/>
      <c r="B493" s="104" t="s">
        <v>406</v>
      </c>
      <c r="C493" s="104">
        <v>92987</v>
      </c>
      <c r="D493" s="88" t="s">
        <v>1146</v>
      </c>
      <c r="E493" s="154" t="s">
        <v>879</v>
      </c>
      <c r="F493" s="104" t="s">
        <v>61</v>
      </c>
      <c r="G493" s="127">
        <v>607.20000000000005</v>
      </c>
      <c r="H493" s="187">
        <v>42.63</v>
      </c>
      <c r="I493" s="187">
        <f t="shared" si="23"/>
        <v>25884.936000000005</v>
      </c>
    </row>
    <row r="494" spans="1:9" s="132" customFormat="1" ht="39.950000000000003" customHeight="1" outlineLevel="1">
      <c r="A494" s="133"/>
      <c r="B494" s="104" t="s">
        <v>407</v>
      </c>
      <c r="C494" s="104">
        <v>92991</v>
      </c>
      <c r="D494" s="88" t="s">
        <v>1146</v>
      </c>
      <c r="E494" s="154" t="s">
        <v>880</v>
      </c>
      <c r="F494" s="104" t="s">
        <v>61</v>
      </c>
      <c r="G494" s="127">
        <v>59.8</v>
      </c>
      <c r="H494" s="187">
        <v>78.319999999999993</v>
      </c>
      <c r="I494" s="187">
        <f t="shared" si="23"/>
        <v>4683.5359999999991</v>
      </c>
    </row>
    <row r="495" spans="1:9" s="132" customFormat="1" ht="39.950000000000003" customHeight="1" outlineLevel="1">
      <c r="A495" s="133"/>
      <c r="B495" s="104" t="s">
        <v>408</v>
      </c>
      <c r="C495" s="104">
        <v>92995</v>
      </c>
      <c r="D495" s="88" t="s">
        <v>1146</v>
      </c>
      <c r="E495" s="154" t="s">
        <v>1119</v>
      </c>
      <c r="F495" s="104" t="s">
        <v>61</v>
      </c>
      <c r="G495" s="127">
        <v>184.3</v>
      </c>
      <c r="H495" s="187">
        <v>123.29</v>
      </c>
      <c r="I495" s="187">
        <f t="shared" si="23"/>
        <v>22722.347000000002</v>
      </c>
    </row>
    <row r="496" spans="1:9" s="132" customFormat="1" ht="18.75" customHeight="1" outlineLevel="1">
      <c r="A496" s="133"/>
      <c r="B496" s="128" t="s">
        <v>161</v>
      </c>
      <c r="C496" s="104"/>
      <c r="D496" s="104"/>
      <c r="E496" s="89" t="s">
        <v>881</v>
      </c>
      <c r="F496" s="104"/>
      <c r="G496" s="127">
        <v>0</v>
      </c>
      <c r="H496" s="187">
        <v>0</v>
      </c>
      <c r="I496" s="187">
        <f t="shared" si="23"/>
        <v>0</v>
      </c>
    </row>
    <row r="497" spans="1:9" s="132" customFormat="1" ht="18.75" customHeight="1" outlineLevel="1">
      <c r="A497" s="133"/>
      <c r="B497" s="88" t="s">
        <v>409</v>
      </c>
      <c r="C497" s="104" t="s">
        <v>399</v>
      </c>
      <c r="D497" s="88" t="s">
        <v>69</v>
      </c>
      <c r="E497" s="154" t="s">
        <v>1105</v>
      </c>
      <c r="F497" s="104" t="s">
        <v>61</v>
      </c>
      <c r="G497" s="127">
        <v>86.1</v>
      </c>
      <c r="H497" s="187">
        <v>131.05000000000001</v>
      </c>
      <c r="I497" s="187">
        <f t="shared" si="23"/>
        <v>11283.405000000001</v>
      </c>
    </row>
    <row r="498" spans="1:9" s="132" customFormat="1" ht="18.75" customHeight="1" outlineLevel="1">
      <c r="A498" s="133"/>
      <c r="B498" s="128" t="s">
        <v>162</v>
      </c>
      <c r="C498" s="103"/>
      <c r="D498" s="103"/>
      <c r="E498" s="89" t="s">
        <v>882</v>
      </c>
      <c r="F498" s="135"/>
      <c r="G498" s="127">
        <v>0</v>
      </c>
      <c r="H498" s="194">
        <v>0</v>
      </c>
      <c r="I498" s="187">
        <f t="shared" si="23"/>
        <v>0</v>
      </c>
    </row>
    <row r="499" spans="1:9" s="132" customFormat="1" ht="18.75" customHeight="1" outlineLevel="1">
      <c r="A499" s="133"/>
      <c r="B499" s="88" t="s">
        <v>410</v>
      </c>
      <c r="C499" s="104">
        <v>91996</v>
      </c>
      <c r="D499" s="88" t="s">
        <v>1146</v>
      </c>
      <c r="E499" s="154" t="s">
        <v>1107</v>
      </c>
      <c r="F499" s="104" t="s">
        <v>47</v>
      </c>
      <c r="G499" s="127">
        <v>143</v>
      </c>
      <c r="H499" s="187">
        <v>31.24</v>
      </c>
      <c r="I499" s="187">
        <f t="shared" si="23"/>
        <v>4467.32</v>
      </c>
    </row>
    <row r="500" spans="1:9" s="132" customFormat="1" ht="18.75" customHeight="1" outlineLevel="1">
      <c r="A500" s="133"/>
      <c r="B500" s="157" t="s">
        <v>411</v>
      </c>
      <c r="C500" s="104">
        <v>91997</v>
      </c>
      <c r="D500" s="88" t="s">
        <v>1146</v>
      </c>
      <c r="E500" s="154" t="s">
        <v>1106</v>
      </c>
      <c r="F500" s="104" t="s">
        <v>47</v>
      </c>
      <c r="G500" s="127">
        <v>34</v>
      </c>
      <c r="H500" s="187">
        <v>34.08</v>
      </c>
      <c r="I500" s="187">
        <f t="shared" si="23"/>
        <v>1158.72</v>
      </c>
    </row>
    <row r="501" spans="1:9" s="132" customFormat="1" ht="18.75" customHeight="1" outlineLevel="1">
      <c r="A501" s="133"/>
      <c r="B501" s="157" t="s">
        <v>412</v>
      </c>
      <c r="C501" s="88">
        <v>92002</v>
      </c>
      <c r="D501" s="88" t="s">
        <v>1146</v>
      </c>
      <c r="E501" s="154" t="s">
        <v>1108</v>
      </c>
      <c r="F501" s="104" t="s">
        <v>47</v>
      </c>
      <c r="G501" s="127">
        <v>6</v>
      </c>
      <c r="H501" s="187">
        <v>42.93</v>
      </c>
      <c r="I501" s="187">
        <f t="shared" si="23"/>
        <v>257.58</v>
      </c>
    </row>
    <row r="502" spans="1:9" s="132" customFormat="1" ht="18.75" customHeight="1" outlineLevel="1">
      <c r="A502" s="133"/>
      <c r="B502" s="157" t="s">
        <v>413</v>
      </c>
      <c r="C502" s="88">
        <v>92023</v>
      </c>
      <c r="D502" s="88" t="s">
        <v>1146</v>
      </c>
      <c r="E502" s="68" t="s">
        <v>1102</v>
      </c>
      <c r="F502" s="104" t="s">
        <v>47</v>
      </c>
      <c r="G502" s="127">
        <v>37</v>
      </c>
      <c r="H502" s="187">
        <v>46.85</v>
      </c>
      <c r="I502" s="187">
        <f t="shared" si="23"/>
        <v>1733.45</v>
      </c>
    </row>
    <row r="503" spans="1:9" s="132" customFormat="1" ht="18.75" customHeight="1" outlineLevel="1">
      <c r="A503" s="133"/>
      <c r="B503" s="157" t="s">
        <v>414</v>
      </c>
      <c r="C503" s="157">
        <v>92027</v>
      </c>
      <c r="D503" s="157" t="s">
        <v>1146</v>
      </c>
      <c r="E503" s="68" t="s">
        <v>1118</v>
      </c>
      <c r="F503" s="104" t="s">
        <v>47</v>
      </c>
      <c r="G503" s="127">
        <v>4</v>
      </c>
      <c r="H503" s="187">
        <v>62.51</v>
      </c>
      <c r="I503" s="187">
        <f t="shared" si="23"/>
        <v>250.04</v>
      </c>
    </row>
    <row r="504" spans="1:9" s="132" customFormat="1" ht="18.75" customHeight="1" outlineLevel="1">
      <c r="A504" s="133"/>
      <c r="B504" s="157" t="s">
        <v>415</v>
      </c>
      <c r="C504" s="104">
        <v>92023</v>
      </c>
      <c r="D504" s="88" t="s">
        <v>1146</v>
      </c>
      <c r="E504" s="68" t="s">
        <v>883</v>
      </c>
      <c r="F504" s="104" t="s">
        <v>47</v>
      </c>
      <c r="G504" s="127">
        <v>15</v>
      </c>
      <c r="H504" s="187">
        <v>46.85</v>
      </c>
      <c r="I504" s="187">
        <f t="shared" si="23"/>
        <v>702.75</v>
      </c>
    </row>
    <row r="505" spans="1:9" s="132" customFormat="1" ht="18.75" customHeight="1" outlineLevel="1">
      <c r="A505" s="133"/>
      <c r="B505" s="157" t="s">
        <v>416</v>
      </c>
      <c r="C505" s="88">
        <v>91953</v>
      </c>
      <c r="D505" s="88" t="s">
        <v>1146</v>
      </c>
      <c r="E505" s="68" t="s">
        <v>884</v>
      </c>
      <c r="F505" s="104" t="s">
        <v>47</v>
      </c>
      <c r="G505" s="127">
        <v>11</v>
      </c>
      <c r="H505" s="187">
        <v>26.63</v>
      </c>
      <c r="I505" s="187">
        <f t="shared" si="23"/>
        <v>292.93</v>
      </c>
    </row>
    <row r="506" spans="1:9" s="132" customFormat="1" ht="18.75" customHeight="1" outlineLevel="1">
      <c r="A506" s="133"/>
      <c r="B506" s="157" t="s">
        <v>417</v>
      </c>
      <c r="C506" s="104">
        <v>91959</v>
      </c>
      <c r="D506" s="88" t="s">
        <v>1146</v>
      </c>
      <c r="E506" s="68" t="s">
        <v>885</v>
      </c>
      <c r="F506" s="104" t="s">
        <v>47</v>
      </c>
      <c r="G506" s="127">
        <v>4</v>
      </c>
      <c r="H506" s="187">
        <v>42.28</v>
      </c>
      <c r="I506" s="187">
        <f t="shared" si="23"/>
        <v>169.12</v>
      </c>
    </row>
    <row r="507" spans="1:9" s="132" customFormat="1" ht="18.75" customHeight="1" outlineLevel="1">
      <c r="A507" s="133"/>
      <c r="B507" s="157" t="s">
        <v>418</v>
      </c>
      <c r="C507" s="88">
        <v>91967</v>
      </c>
      <c r="D507" s="88" t="s">
        <v>1146</v>
      </c>
      <c r="E507" s="68" t="s">
        <v>1101</v>
      </c>
      <c r="F507" s="104" t="s">
        <v>47</v>
      </c>
      <c r="G507" s="127">
        <v>1</v>
      </c>
      <c r="H507" s="187">
        <v>57.94</v>
      </c>
      <c r="I507" s="187">
        <f t="shared" si="23"/>
        <v>57.94</v>
      </c>
    </row>
    <row r="508" spans="1:9" s="132" customFormat="1" ht="18.75" customHeight="1" outlineLevel="1">
      <c r="A508" s="133"/>
      <c r="B508" s="157" t="s">
        <v>419</v>
      </c>
      <c r="C508" s="104">
        <v>91996</v>
      </c>
      <c r="D508" s="157" t="s">
        <v>1146</v>
      </c>
      <c r="E508" s="68" t="s">
        <v>1130</v>
      </c>
      <c r="F508" s="104" t="s">
        <v>47</v>
      </c>
      <c r="G508" s="127">
        <v>12</v>
      </c>
      <c r="H508" s="187">
        <v>31.24</v>
      </c>
      <c r="I508" s="187">
        <f t="shared" si="23"/>
        <v>374.88</v>
      </c>
    </row>
    <row r="509" spans="1:9" s="132" customFormat="1" ht="18.75" customHeight="1" outlineLevel="1">
      <c r="A509" s="133"/>
      <c r="B509" s="157" t="s">
        <v>420</v>
      </c>
      <c r="C509" s="88" t="s">
        <v>115</v>
      </c>
      <c r="D509" s="88" t="s">
        <v>1146</v>
      </c>
      <c r="E509" s="154" t="s">
        <v>886</v>
      </c>
      <c r="F509" s="88" t="s">
        <v>47</v>
      </c>
      <c r="G509" s="127">
        <v>8</v>
      </c>
      <c r="H509" s="187">
        <v>129.74</v>
      </c>
      <c r="I509" s="187">
        <f t="shared" si="23"/>
        <v>1037.92</v>
      </c>
    </row>
    <row r="510" spans="1:9" s="132" customFormat="1" ht="18.75" customHeight="1" outlineLevel="1">
      <c r="A510" s="133"/>
      <c r="B510" s="157" t="s">
        <v>421</v>
      </c>
      <c r="C510" s="88" t="s">
        <v>435</v>
      </c>
      <c r="D510" s="88" t="s">
        <v>69</v>
      </c>
      <c r="E510" s="154" t="s">
        <v>887</v>
      </c>
      <c r="F510" s="88" t="s">
        <v>47</v>
      </c>
      <c r="G510" s="127">
        <v>18</v>
      </c>
      <c r="H510" s="187">
        <v>111.78</v>
      </c>
      <c r="I510" s="187">
        <f t="shared" si="23"/>
        <v>2012.04</v>
      </c>
    </row>
    <row r="511" spans="1:9" s="132" customFormat="1" ht="18.75" customHeight="1" outlineLevel="1">
      <c r="A511" s="133"/>
      <c r="B511" s="157" t="s">
        <v>422</v>
      </c>
      <c r="C511" s="88" t="s">
        <v>436</v>
      </c>
      <c r="D511" s="88" t="s">
        <v>69</v>
      </c>
      <c r="E511" s="154" t="s">
        <v>888</v>
      </c>
      <c r="F511" s="88" t="s">
        <v>47</v>
      </c>
      <c r="G511" s="127">
        <v>102</v>
      </c>
      <c r="H511" s="187">
        <v>154.47</v>
      </c>
      <c r="I511" s="187">
        <f t="shared" si="23"/>
        <v>15755.94</v>
      </c>
    </row>
    <row r="512" spans="1:9" s="132" customFormat="1" ht="18.75" customHeight="1" outlineLevel="1">
      <c r="A512" s="133"/>
      <c r="B512" s="157" t="s">
        <v>423</v>
      </c>
      <c r="C512" s="88" t="s">
        <v>433</v>
      </c>
      <c r="D512" s="88" t="s">
        <v>69</v>
      </c>
      <c r="E512" s="154" t="s">
        <v>889</v>
      </c>
      <c r="F512" s="88" t="s">
        <v>47</v>
      </c>
      <c r="G512" s="127">
        <v>40</v>
      </c>
      <c r="H512" s="187">
        <v>154.15</v>
      </c>
      <c r="I512" s="187">
        <f t="shared" si="23"/>
        <v>6166</v>
      </c>
    </row>
    <row r="513" spans="1:9" s="132" customFormat="1" ht="18.75" customHeight="1" outlineLevel="1">
      <c r="A513" s="133"/>
      <c r="B513" s="157" t="s">
        <v>424</v>
      </c>
      <c r="C513" s="88" t="s">
        <v>434</v>
      </c>
      <c r="D513" s="88" t="s">
        <v>69</v>
      </c>
      <c r="E513" s="154" t="s">
        <v>890</v>
      </c>
      <c r="F513" s="88" t="s">
        <v>47</v>
      </c>
      <c r="G513" s="127">
        <v>9</v>
      </c>
      <c r="H513" s="187">
        <v>212.8</v>
      </c>
      <c r="I513" s="187">
        <f t="shared" si="23"/>
        <v>1915.2</v>
      </c>
    </row>
    <row r="514" spans="1:9" s="132" customFormat="1" ht="18.75" customHeight="1" outlineLevel="1">
      <c r="A514" s="133"/>
      <c r="B514" s="157" t="s">
        <v>425</v>
      </c>
      <c r="C514" s="88" t="s">
        <v>170</v>
      </c>
      <c r="D514" s="88" t="s">
        <v>69</v>
      </c>
      <c r="E514" s="154" t="s">
        <v>891</v>
      </c>
      <c r="F514" s="104" t="s">
        <v>47</v>
      </c>
      <c r="G514" s="127">
        <v>4</v>
      </c>
      <c r="H514" s="187">
        <v>599.76</v>
      </c>
      <c r="I514" s="187">
        <f t="shared" si="23"/>
        <v>2399.04</v>
      </c>
    </row>
    <row r="515" spans="1:9" ht="18.75" customHeight="1" outlineLevel="1">
      <c r="A515" s="133"/>
      <c r="B515" s="157" t="s">
        <v>426</v>
      </c>
      <c r="C515" s="88" t="s">
        <v>170</v>
      </c>
      <c r="D515" s="88" t="s">
        <v>69</v>
      </c>
      <c r="E515" s="154" t="s">
        <v>892</v>
      </c>
      <c r="F515" s="104" t="s">
        <v>47</v>
      </c>
      <c r="G515" s="127">
        <v>1</v>
      </c>
      <c r="H515" s="187">
        <v>599.76</v>
      </c>
      <c r="I515" s="187">
        <f t="shared" si="23"/>
        <v>599.76</v>
      </c>
    </row>
    <row r="516" spans="1:9" ht="18.75" customHeight="1" outlineLevel="1">
      <c r="A516" s="133"/>
      <c r="B516" s="157" t="s">
        <v>427</v>
      </c>
      <c r="C516" s="88" t="s">
        <v>432</v>
      </c>
      <c r="D516" s="88" t="s">
        <v>69</v>
      </c>
      <c r="E516" s="154" t="s">
        <v>893</v>
      </c>
      <c r="F516" s="104" t="s">
        <v>47</v>
      </c>
      <c r="G516" s="127">
        <v>16</v>
      </c>
      <c r="H516" s="187">
        <v>150.29</v>
      </c>
      <c r="I516" s="187">
        <f t="shared" si="23"/>
        <v>2404.64</v>
      </c>
    </row>
    <row r="517" spans="1:9" ht="20.100000000000001" customHeight="1" outlineLevel="1">
      <c r="A517" s="133"/>
      <c r="B517" s="136"/>
      <c r="C517" s="137"/>
      <c r="D517" s="137"/>
      <c r="E517" s="137"/>
      <c r="F517" s="137"/>
      <c r="G517" s="137"/>
      <c r="H517" s="188"/>
      <c r="I517" s="187"/>
    </row>
    <row r="518" spans="1:9" ht="18.75" customHeight="1">
      <c r="A518" s="133"/>
      <c r="B518" s="133"/>
      <c r="C518" s="133"/>
      <c r="D518" s="133"/>
      <c r="E518" s="97"/>
      <c r="F518" s="133"/>
      <c r="G518" s="119"/>
      <c r="H518" s="186"/>
      <c r="I518" s="187"/>
    </row>
    <row r="519" spans="1:9" ht="18.75" customHeight="1">
      <c r="A519" s="133"/>
      <c r="B519" s="113">
        <v>19</v>
      </c>
      <c r="C519" s="113"/>
      <c r="D519" s="113"/>
      <c r="E519" s="111" t="s">
        <v>163</v>
      </c>
      <c r="F519" s="112"/>
      <c r="G519" s="4"/>
      <c r="H519" s="192"/>
      <c r="I519" s="179">
        <f>SUM(I520:I523)</f>
        <v>823.82399999999996</v>
      </c>
    </row>
    <row r="520" spans="1:9" ht="18.75" customHeight="1" outlineLevel="1">
      <c r="A520" s="133"/>
      <c r="B520" s="98" t="s">
        <v>443</v>
      </c>
      <c r="C520" s="134">
        <v>89446</v>
      </c>
      <c r="D520" s="134" t="s">
        <v>1146</v>
      </c>
      <c r="E520" s="69" t="s">
        <v>894</v>
      </c>
      <c r="F520" s="98" t="s">
        <v>61</v>
      </c>
      <c r="G520" s="127">
        <v>120.3</v>
      </c>
      <c r="H520" s="187">
        <v>4.58</v>
      </c>
      <c r="I520" s="187">
        <f t="shared" ref="I520:I523" si="24">PRODUCT(G520*H520)</f>
        <v>550.97400000000005</v>
      </c>
    </row>
    <row r="521" spans="1:9" ht="18.75" customHeight="1" outlineLevel="1">
      <c r="A521" s="133"/>
      <c r="B521" s="98" t="s">
        <v>195</v>
      </c>
      <c r="C521" s="134">
        <v>89485</v>
      </c>
      <c r="D521" s="134" t="s">
        <v>1146</v>
      </c>
      <c r="E521" s="135" t="s">
        <v>895</v>
      </c>
      <c r="F521" s="134" t="s">
        <v>47</v>
      </c>
      <c r="G521" s="127">
        <v>23</v>
      </c>
      <c r="H521" s="187">
        <v>4.67</v>
      </c>
      <c r="I521" s="187">
        <f t="shared" si="24"/>
        <v>107.41</v>
      </c>
    </row>
    <row r="522" spans="1:9" ht="18.75" customHeight="1" outlineLevel="1">
      <c r="A522" s="133"/>
      <c r="B522" s="98" t="s">
        <v>445</v>
      </c>
      <c r="C522" s="134">
        <v>89866</v>
      </c>
      <c r="D522" s="134" t="s">
        <v>1146</v>
      </c>
      <c r="E522" s="135" t="s">
        <v>896</v>
      </c>
      <c r="F522" s="134" t="s">
        <v>47</v>
      </c>
      <c r="G522" s="127">
        <v>28</v>
      </c>
      <c r="H522" s="187">
        <v>4.43</v>
      </c>
      <c r="I522" s="187">
        <f t="shared" si="24"/>
        <v>124.03999999999999</v>
      </c>
    </row>
    <row r="523" spans="1:9" ht="18.75" customHeight="1" outlineLevel="1">
      <c r="A523" s="133"/>
      <c r="B523" s="98" t="s">
        <v>446</v>
      </c>
      <c r="C523" s="134">
        <v>89869</v>
      </c>
      <c r="D523" s="134" t="s">
        <v>1146</v>
      </c>
      <c r="E523" s="135" t="s">
        <v>1064</v>
      </c>
      <c r="F523" s="134" t="s">
        <v>47</v>
      </c>
      <c r="G523" s="127">
        <v>6</v>
      </c>
      <c r="H523" s="187">
        <v>6.9</v>
      </c>
      <c r="I523" s="187">
        <f t="shared" si="24"/>
        <v>41.400000000000006</v>
      </c>
    </row>
    <row r="524" spans="1:9" s="132" customFormat="1" ht="18.75" customHeight="1" outlineLevel="1">
      <c r="A524" s="133"/>
      <c r="B524" s="136"/>
      <c r="C524" s="137"/>
      <c r="D524" s="137"/>
      <c r="E524" s="137"/>
      <c r="F524" s="137"/>
      <c r="G524" s="137"/>
      <c r="H524" s="188"/>
      <c r="I524" s="187"/>
    </row>
    <row r="525" spans="1:9" s="132" customFormat="1" ht="18.75" customHeight="1">
      <c r="A525" s="133"/>
      <c r="B525" s="133"/>
      <c r="C525" s="133"/>
      <c r="D525" s="133"/>
      <c r="E525" s="97"/>
      <c r="F525" s="133"/>
      <c r="G525" s="119"/>
      <c r="H525" s="186"/>
      <c r="I525" s="187"/>
    </row>
    <row r="526" spans="1:9" ht="18.75" customHeight="1">
      <c r="A526" s="133"/>
      <c r="B526" s="113">
        <v>20</v>
      </c>
      <c r="C526" s="113"/>
      <c r="D526" s="113"/>
      <c r="E526" s="111" t="s">
        <v>897</v>
      </c>
      <c r="F526" s="112"/>
      <c r="G526" s="153"/>
      <c r="H526" s="178"/>
      <c r="I526" s="179">
        <f>SUM(I527:I555)</f>
        <v>29056.534</v>
      </c>
    </row>
    <row r="527" spans="1:9" ht="18.75" customHeight="1" outlineLevel="1">
      <c r="A527" s="133"/>
      <c r="B527" s="115" t="s">
        <v>16</v>
      </c>
      <c r="C527" s="85"/>
      <c r="D527" s="85"/>
      <c r="E527" s="89" t="s">
        <v>898</v>
      </c>
      <c r="F527" s="69"/>
      <c r="G527" s="126"/>
      <c r="H527" s="187"/>
      <c r="I527" s="187"/>
    </row>
    <row r="528" spans="1:9" ht="18.75" customHeight="1" outlineLevel="1">
      <c r="A528" s="133"/>
      <c r="B528" s="98" t="s">
        <v>447</v>
      </c>
      <c r="C528" s="88" t="s">
        <v>440</v>
      </c>
      <c r="D528" s="88" t="s">
        <v>69</v>
      </c>
      <c r="E528" s="156" t="s">
        <v>899</v>
      </c>
      <c r="F528" s="98" t="s">
        <v>900</v>
      </c>
      <c r="G528" s="127">
        <v>3</v>
      </c>
      <c r="H528" s="187">
        <v>570.58000000000004</v>
      </c>
      <c r="I528" s="187">
        <f t="shared" ref="I528:I555" si="25">PRODUCT(G528*H528)</f>
        <v>1711.7400000000002</v>
      </c>
    </row>
    <row r="529" spans="1:9" ht="18.75" customHeight="1" outlineLevel="1">
      <c r="A529" s="133"/>
      <c r="B529" s="98" t="s">
        <v>536</v>
      </c>
      <c r="C529" s="88"/>
      <c r="D529" s="88" t="s">
        <v>512</v>
      </c>
      <c r="E529" s="156" t="s">
        <v>901</v>
      </c>
      <c r="F529" s="98" t="s">
        <v>900</v>
      </c>
      <c r="G529" s="127">
        <v>1</v>
      </c>
      <c r="H529" s="187">
        <v>689.54</v>
      </c>
      <c r="I529" s="187">
        <f t="shared" si="25"/>
        <v>689.54</v>
      </c>
    </row>
    <row r="530" spans="1:9" ht="18.75" customHeight="1" outlineLevel="1">
      <c r="A530" s="133"/>
      <c r="B530" s="98" t="s">
        <v>537</v>
      </c>
      <c r="C530" s="88"/>
      <c r="D530" s="88" t="s">
        <v>3</v>
      </c>
      <c r="E530" s="156" t="s">
        <v>902</v>
      </c>
      <c r="F530" s="98" t="s">
        <v>900</v>
      </c>
      <c r="G530" s="127">
        <v>2</v>
      </c>
      <c r="H530" s="187">
        <v>27.16</v>
      </c>
      <c r="I530" s="187">
        <f t="shared" si="25"/>
        <v>54.32</v>
      </c>
    </row>
    <row r="531" spans="1:9" ht="18.75" customHeight="1" outlineLevel="1">
      <c r="A531" s="133"/>
      <c r="B531" s="98" t="s">
        <v>538</v>
      </c>
      <c r="C531" s="88"/>
      <c r="D531" s="88" t="s">
        <v>3</v>
      </c>
      <c r="E531" s="156" t="s">
        <v>903</v>
      </c>
      <c r="F531" s="98" t="s">
        <v>900</v>
      </c>
      <c r="G531" s="127">
        <v>1</v>
      </c>
      <c r="H531" s="187">
        <v>27.16</v>
      </c>
      <c r="I531" s="187">
        <f t="shared" si="25"/>
        <v>27.16</v>
      </c>
    </row>
    <row r="532" spans="1:9" ht="18.75" customHeight="1" outlineLevel="1">
      <c r="A532" s="133"/>
      <c r="B532" s="98" t="s">
        <v>539</v>
      </c>
      <c r="C532" s="88"/>
      <c r="D532" s="88" t="s">
        <v>3</v>
      </c>
      <c r="E532" s="156" t="s">
        <v>904</v>
      </c>
      <c r="F532" s="98" t="s">
        <v>900</v>
      </c>
      <c r="G532" s="127">
        <v>2</v>
      </c>
      <c r="H532" s="187">
        <v>27.16</v>
      </c>
      <c r="I532" s="187">
        <f t="shared" si="25"/>
        <v>54.32</v>
      </c>
    </row>
    <row r="533" spans="1:9" ht="18.75" customHeight="1" outlineLevel="1">
      <c r="A533" s="133"/>
      <c r="B533" s="98" t="s">
        <v>905</v>
      </c>
      <c r="C533" s="88"/>
      <c r="D533" s="88" t="s">
        <v>3</v>
      </c>
      <c r="E533" s="156" t="s">
        <v>906</v>
      </c>
      <c r="F533" s="98" t="s">
        <v>900</v>
      </c>
      <c r="G533" s="127">
        <v>1</v>
      </c>
      <c r="H533" s="187">
        <v>27.16</v>
      </c>
      <c r="I533" s="187">
        <f t="shared" si="25"/>
        <v>27.16</v>
      </c>
    </row>
    <row r="534" spans="1:9" ht="18.75" customHeight="1" outlineLevel="1">
      <c r="A534" s="133"/>
      <c r="B534" s="98" t="s">
        <v>907</v>
      </c>
      <c r="C534" s="88" t="s">
        <v>439</v>
      </c>
      <c r="D534" s="88" t="s">
        <v>69</v>
      </c>
      <c r="E534" s="156" t="s">
        <v>909</v>
      </c>
      <c r="F534" s="98" t="s">
        <v>900</v>
      </c>
      <c r="G534" s="127">
        <v>2</v>
      </c>
      <c r="H534" s="187">
        <v>53.9</v>
      </c>
      <c r="I534" s="187">
        <f t="shared" si="25"/>
        <v>107.8</v>
      </c>
    </row>
    <row r="535" spans="1:9" ht="18.75" customHeight="1" outlineLevel="1">
      <c r="A535" s="133"/>
      <c r="B535" s="98" t="s">
        <v>908</v>
      </c>
      <c r="C535" s="88" t="s">
        <v>438</v>
      </c>
      <c r="D535" s="88" t="s">
        <v>69</v>
      </c>
      <c r="E535" s="156" t="s">
        <v>911</v>
      </c>
      <c r="F535" s="98" t="s">
        <v>900</v>
      </c>
      <c r="G535" s="127">
        <v>2</v>
      </c>
      <c r="H535" s="187">
        <v>59.33</v>
      </c>
      <c r="I535" s="187">
        <f t="shared" si="25"/>
        <v>118.66</v>
      </c>
    </row>
    <row r="536" spans="1:9" ht="18.75" customHeight="1" outlineLevel="1">
      <c r="A536" s="133"/>
      <c r="B536" s="98" t="s">
        <v>910</v>
      </c>
      <c r="C536" s="42"/>
      <c r="D536" s="88" t="s">
        <v>512</v>
      </c>
      <c r="E536" s="156" t="s">
        <v>1134</v>
      </c>
      <c r="F536" s="98" t="s">
        <v>900</v>
      </c>
      <c r="G536" s="127">
        <v>1</v>
      </c>
      <c r="H536" s="187">
        <v>361.97</v>
      </c>
      <c r="I536" s="187">
        <f t="shared" si="25"/>
        <v>361.97</v>
      </c>
    </row>
    <row r="537" spans="1:9" ht="18.75" customHeight="1" outlineLevel="1">
      <c r="A537" s="133"/>
      <c r="B537" s="98" t="s">
        <v>912</v>
      </c>
      <c r="C537" s="88"/>
      <c r="D537" s="88" t="s">
        <v>3</v>
      </c>
      <c r="E537" s="156" t="s">
        <v>913</v>
      </c>
      <c r="F537" s="98" t="s">
        <v>900</v>
      </c>
      <c r="G537" s="127">
        <v>2</v>
      </c>
      <c r="H537" s="187">
        <v>283.23</v>
      </c>
      <c r="I537" s="187">
        <f t="shared" si="25"/>
        <v>566.46</v>
      </c>
    </row>
    <row r="538" spans="1:9" ht="18.75" customHeight="1" outlineLevel="1">
      <c r="A538" s="133"/>
      <c r="B538" s="115" t="s">
        <v>91</v>
      </c>
      <c r="C538" s="85"/>
      <c r="D538" s="85"/>
      <c r="E538" s="89" t="s">
        <v>914</v>
      </c>
      <c r="F538" s="135"/>
      <c r="G538" s="127">
        <v>0</v>
      </c>
      <c r="H538" s="187">
        <v>0</v>
      </c>
      <c r="I538" s="187">
        <f t="shared" si="25"/>
        <v>0</v>
      </c>
    </row>
    <row r="539" spans="1:9" ht="18.75" customHeight="1" outlineLevel="1">
      <c r="A539" s="133"/>
      <c r="B539" s="134" t="s">
        <v>448</v>
      </c>
      <c r="C539" s="88" t="s">
        <v>429</v>
      </c>
      <c r="D539" s="134" t="s">
        <v>69</v>
      </c>
      <c r="E539" s="154" t="s">
        <v>915</v>
      </c>
      <c r="F539" s="98" t="s">
        <v>61</v>
      </c>
      <c r="G539" s="127">
        <v>1258.9000000000001</v>
      </c>
      <c r="H539" s="187">
        <v>10.65</v>
      </c>
      <c r="I539" s="187">
        <f t="shared" si="25"/>
        <v>13407.285000000002</v>
      </c>
    </row>
    <row r="540" spans="1:9" ht="18.75" customHeight="1" outlineLevel="1">
      <c r="A540" s="133"/>
      <c r="B540" s="134" t="s">
        <v>449</v>
      </c>
      <c r="C540" s="134" t="s">
        <v>168</v>
      </c>
      <c r="D540" s="134" t="s">
        <v>69</v>
      </c>
      <c r="E540" s="156" t="s">
        <v>916</v>
      </c>
      <c r="F540" s="98" t="s">
        <v>61</v>
      </c>
      <c r="G540" s="127">
        <v>171.65</v>
      </c>
      <c r="H540" s="187">
        <v>9.4600000000000009</v>
      </c>
      <c r="I540" s="187">
        <f t="shared" si="25"/>
        <v>1623.8090000000002</v>
      </c>
    </row>
    <row r="541" spans="1:9" ht="18.75" customHeight="1" outlineLevel="1">
      <c r="A541" s="133"/>
      <c r="B541" s="134" t="s">
        <v>450</v>
      </c>
      <c r="C541" s="134" t="s">
        <v>441</v>
      </c>
      <c r="D541" s="134" t="s">
        <v>69</v>
      </c>
      <c r="E541" s="154" t="s">
        <v>917</v>
      </c>
      <c r="F541" s="134" t="s">
        <v>900</v>
      </c>
      <c r="G541" s="127">
        <v>28</v>
      </c>
      <c r="H541" s="187">
        <v>19.38</v>
      </c>
      <c r="I541" s="187">
        <f t="shared" si="25"/>
        <v>542.64</v>
      </c>
    </row>
    <row r="542" spans="1:9" ht="18.75" customHeight="1" outlineLevel="1">
      <c r="A542" s="133"/>
      <c r="B542" s="115" t="s">
        <v>92</v>
      </c>
      <c r="C542" s="85"/>
      <c r="D542" s="85"/>
      <c r="E542" s="89" t="s">
        <v>918</v>
      </c>
      <c r="F542" s="135"/>
      <c r="G542" s="127">
        <v>0</v>
      </c>
      <c r="H542" s="187">
        <v>0</v>
      </c>
      <c r="I542" s="187">
        <f t="shared" si="25"/>
        <v>0</v>
      </c>
    </row>
    <row r="543" spans="1:9" ht="18.75" customHeight="1" outlineLevel="1">
      <c r="A543" s="133"/>
      <c r="B543" s="98" t="s">
        <v>451</v>
      </c>
      <c r="C543" s="134"/>
      <c r="D543" s="134" t="s">
        <v>512</v>
      </c>
      <c r="E543" s="156" t="s">
        <v>1085</v>
      </c>
      <c r="F543" s="134" t="s">
        <v>900</v>
      </c>
      <c r="G543" s="127">
        <v>28</v>
      </c>
      <c r="H543" s="187">
        <v>28.39</v>
      </c>
      <c r="I543" s="187">
        <f t="shared" si="25"/>
        <v>794.92000000000007</v>
      </c>
    </row>
    <row r="544" spans="1:9" ht="18.75" customHeight="1" outlineLevel="1">
      <c r="A544" s="133"/>
      <c r="B544" s="98" t="s">
        <v>452</v>
      </c>
      <c r="C544" s="134"/>
      <c r="D544" s="134" t="s">
        <v>512</v>
      </c>
      <c r="E544" s="156" t="s">
        <v>1086</v>
      </c>
      <c r="F544" s="134" t="s">
        <v>900</v>
      </c>
      <c r="G544" s="127">
        <v>14</v>
      </c>
      <c r="H544" s="187">
        <v>38.54</v>
      </c>
      <c r="I544" s="187">
        <f t="shared" si="25"/>
        <v>539.55999999999995</v>
      </c>
    </row>
    <row r="545" spans="1:9" ht="18.75" customHeight="1" outlineLevel="1">
      <c r="A545" s="133"/>
      <c r="B545" s="98" t="s">
        <v>453</v>
      </c>
      <c r="C545" s="134"/>
      <c r="D545" s="134" t="s">
        <v>3</v>
      </c>
      <c r="E545" s="156" t="s">
        <v>920</v>
      </c>
      <c r="F545" s="134" t="s">
        <v>900</v>
      </c>
      <c r="G545" s="127">
        <v>16</v>
      </c>
      <c r="H545" s="187">
        <v>9.2799999999999994</v>
      </c>
      <c r="I545" s="187">
        <f t="shared" si="25"/>
        <v>148.47999999999999</v>
      </c>
    </row>
    <row r="546" spans="1:9" ht="18.75" customHeight="1" outlineLevel="1">
      <c r="A546" s="133"/>
      <c r="B546" s="115" t="s">
        <v>93</v>
      </c>
      <c r="C546" s="85"/>
      <c r="D546" s="85"/>
      <c r="E546" s="89" t="s">
        <v>922</v>
      </c>
      <c r="F546" s="135"/>
      <c r="G546" s="127">
        <v>0</v>
      </c>
      <c r="H546" s="187">
        <v>0</v>
      </c>
      <c r="I546" s="187">
        <f t="shared" si="25"/>
        <v>0</v>
      </c>
    </row>
    <row r="547" spans="1:9" ht="18.75" customHeight="1" outlineLevel="1">
      <c r="A547" s="133"/>
      <c r="B547" s="98" t="s">
        <v>454</v>
      </c>
      <c r="C547" s="134">
        <v>83446</v>
      </c>
      <c r="D547" s="134" t="s">
        <v>1146</v>
      </c>
      <c r="E547" s="156" t="s">
        <v>923</v>
      </c>
      <c r="F547" s="134" t="s">
        <v>900</v>
      </c>
      <c r="G547" s="127">
        <v>5</v>
      </c>
      <c r="H547" s="187">
        <v>170.17</v>
      </c>
      <c r="I547" s="187">
        <f t="shared" si="25"/>
        <v>850.84999999999991</v>
      </c>
    </row>
    <row r="548" spans="1:9" ht="18.75" customHeight="1" outlineLevel="1">
      <c r="A548" s="133"/>
      <c r="B548" s="98" t="s">
        <v>919</v>
      </c>
      <c r="C548" s="134">
        <v>83370</v>
      </c>
      <c r="D548" s="134" t="s">
        <v>1146</v>
      </c>
      <c r="E548" s="156" t="s">
        <v>924</v>
      </c>
      <c r="F548" s="134" t="s">
        <v>900</v>
      </c>
      <c r="G548" s="127">
        <v>2</v>
      </c>
      <c r="H548" s="187">
        <v>189.24</v>
      </c>
      <c r="I548" s="187">
        <f t="shared" si="25"/>
        <v>378.48</v>
      </c>
    </row>
    <row r="549" spans="1:9" ht="18.75" customHeight="1" outlineLevel="1">
      <c r="A549" s="133"/>
      <c r="B549" s="98" t="s">
        <v>921</v>
      </c>
      <c r="C549" s="134">
        <v>91940</v>
      </c>
      <c r="D549" s="134" t="s">
        <v>1146</v>
      </c>
      <c r="E549" s="156" t="s">
        <v>926</v>
      </c>
      <c r="F549" s="134" t="s">
        <v>900</v>
      </c>
      <c r="G549" s="127">
        <v>42</v>
      </c>
      <c r="H549" s="187">
        <v>12.8</v>
      </c>
      <c r="I549" s="187">
        <f t="shared" si="25"/>
        <v>537.6</v>
      </c>
    </row>
    <row r="550" spans="1:9" ht="18.75" customHeight="1" outlineLevel="1">
      <c r="A550" s="133"/>
      <c r="B550" s="115" t="s">
        <v>94</v>
      </c>
      <c r="C550" s="85"/>
      <c r="D550" s="85"/>
      <c r="E550" s="86" t="s">
        <v>24</v>
      </c>
      <c r="F550" s="87"/>
      <c r="G550" s="127">
        <v>0</v>
      </c>
      <c r="H550" s="187">
        <v>0</v>
      </c>
      <c r="I550" s="187">
        <f t="shared" si="25"/>
        <v>0</v>
      </c>
    </row>
    <row r="551" spans="1:9" ht="18.75" customHeight="1" outlineLevel="1">
      <c r="A551" s="133"/>
      <c r="B551" s="158" t="s">
        <v>455</v>
      </c>
      <c r="C551" s="158">
        <v>91834</v>
      </c>
      <c r="D551" s="158" t="s">
        <v>1146</v>
      </c>
      <c r="E551" s="87" t="s">
        <v>928</v>
      </c>
      <c r="F551" s="158" t="s">
        <v>61</v>
      </c>
      <c r="G551" s="127">
        <v>214.15</v>
      </c>
      <c r="H551" s="187">
        <v>7.38</v>
      </c>
      <c r="I551" s="187">
        <f t="shared" si="25"/>
        <v>1580.4269999999999</v>
      </c>
    </row>
    <row r="552" spans="1:9" ht="18.75" customHeight="1" outlineLevel="1">
      <c r="A552" s="133"/>
      <c r="B552" s="158" t="s">
        <v>925</v>
      </c>
      <c r="C552" s="134">
        <v>91836</v>
      </c>
      <c r="D552" s="134" t="s">
        <v>1146</v>
      </c>
      <c r="E552" s="87" t="s">
        <v>927</v>
      </c>
      <c r="F552" s="134" t="s">
        <v>61</v>
      </c>
      <c r="G552" s="127">
        <v>48.3</v>
      </c>
      <c r="H552" s="187">
        <v>9.4</v>
      </c>
      <c r="I552" s="187">
        <f t="shared" si="25"/>
        <v>454.02</v>
      </c>
    </row>
    <row r="553" spans="1:9" ht="18.75" customHeight="1" outlineLevel="1">
      <c r="A553" s="133"/>
      <c r="B553" s="158" t="s">
        <v>1084</v>
      </c>
      <c r="C553" s="134">
        <v>91869</v>
      </c>
      <c r="D553" s="134" t="s">
        <v>1146</v>
      </c>
      <c r="E553" s="87" t="s">
        <v>1083</v>
      </c>
      <c r="F553" s="134" t="s">
        <v>61</v>
      </c>
      <c r="G553" s="127">
        <v>4.2</v>
      </c>
      <c r="H553" s="187">
        <v>12.51</v>
      </c>
      <c r="I553" s="187">
        <f t="shared" si="25"/>
        <v>52.542000000000002</v>
      </c>
    </row>
    <row r="554" spans="1:9" ht="18.75" customHeight="1" outlineLevel="1">
      <c r="A554" s="133"/>
      <c r="B554" s="158" t="s">
        <v>1087</v>
      </c>
      <c r="C554" s="158">
        <v>93009</v>
      </c>
      <c r="D554" s="134" t="s">
        <v>1146</v>
      </c>
      <c r="E554" s="87" t="s">
        <v>1133</v>
      </c>
      <c r="F554" s="134" t="s">
        <v>61</v>
      </c>
      <c r="G554" s="127">
        <v>22.5</v>
      </c>
      <c r="H554" s="187">
        <v>17.34</v>
      </c>
      <c r="I554" s="187">
        <f t="shared" si="25"/>
        <v>390.15</v>
      </c>
    </row>
    <row r="555" spans="1:9" ht="18.75" customHeight="1" outlineLevel="1">
      <c r="A555" s="133"/>
      <c r="B555" s="158" t="s">
        <v>1088</v>
      </c>
      <c r="C555" s="88" t="s">
        <v>396</v>
      </c>
      <c r="D555" s="88" t="s">
        <v>69</v>
      </c>
      <c r="E555" s="154" t="s">
        <v>929</v>
      </c>
      <c r="F555" s="134" t="s">
        <v>61</v>
      </c>
      <c r="G555" s="127">
        <v>63.3</v>
      </c>
      <c r="H555" s="187">
        <v>63.77</v>
      </c>
      <c r="I555" s="187">
        <f t="shared" si="25"/>
        <v>4036.6410000000001</v>
      </c>
    </row>
    <row r="556" spans="1:9" s="132" customFormat="1" ht="18.75" customHeight="1" outlineLevel="1">
      <c r="A556" s="133"/>
      <c r="B556" s="136"/>
      <c r="C556" s="137"/>
      <c r="D556" s="137"/>
      <c r="E556" s="137"/>
      <c r="F556" s="137"/>
      <c r="G556" s="137"/>
      <c r="H556" s="188"/>
      <c r="I556" s="187"/>
    </row>
    <row r="557" spans="1:9" s="132" customFormat="1" ht="18.75" customHeight="1">
      <c r="A557" s="133"/>
      <c r="B557" s="71"/>
      <c r="C557" s="71"/>
      <c r="D557" s="71"/>
      <c r="E557" s="71"/>
      <c r="F557" s="71"/>
      <c r="G557" s="71"/>
      <c r="H557" s="193"/>
      <c r="I557" s="187"/>
    </row>
    <row r="558" spans="1:9" s="132" customFormat="1" ht="18.75" customHeight="1">
      <c r="A558" s="133"/>
      <c r="B558" s="113">
        <v>21</v>
      </c>
      <c r="C558" s="113"/>
      <c r="D558" s="113"/>
      <c r="E558" s="94" t="s">
        <v>930</v>
      </c>
      <c r="F558" s="113"/>
      <c r="G558" s="153"/>
      <c r="H558" s="178"/>
      <c r="I558" s="179">
        <f>SUM(I559:I564)</f>
        <v>5436.17</v>
      </c>
    </row>
    <row r="559" spans="1:9" s="132" customFormat="1" ht="18.75" customHeight="1" outlineLevel="1">
      <c r="A559" s="133"/>
      <c r="B559" s="134" t="s">
        <v>17</v>
      </c>
      <c r="C559" s="134"/>
      <c r="D559" s="134" t="s">
        <v>3</v>
      </c>
      <c r="E559" s="156" t="s">
        <v>931</v>
      </c>
      <c r="F559" s="134" t="s">
        <v>47</v>
      </c>
      <c r="G559" s="127">
        <v>1</v>
      </c>
      <c r="H559" s="187">
        <v>2633.14</v>
      </c>
      <c r="I559" s="187">
        <f t="shared" ref="I559:I564" si="26">PRODUCT(G559*H559)</f>
        <v>2633.14</v>
      </c>
    </row>
    <row r="560" spans="1:9" s="132" customFormat="1" ht="18.75" customHeight="1" outlineLevel="1">
      <c r="A560" s="133"/>
      <c r="B560" s="134" t="s">
        <v>95</v>
      </c>
      <c r="C560" s="134"/>
      <c r="D560" s="134" t="s">
        <v>3</v>
      </c>
      <c r="E560" s="156" t="s">
        <v>932</v>
      </c>
      <c r="F560" s="134" t="s">
        <v>61</v>
      </c>
      <c r="G560" s="127">
        <v>3.2</v>
      </c>
      <c r="H560" s="187">
        <v>303.7</v>
      </c>
      <c r="I560" s="187">
        <f t="shared" si="26"/>
        <v>971.84</v>
      </c>
    </row>
    <row r="561" spans="1:9" s="132" customFormat="1" ht="18.75" customHeight="1" outlineLevel="1">
      <c r="A561" s="133"/>
      <c r="B561" s="134" t="s">
        <v>96</v>
      </c>
      <c r="C561" s="134"/>
      <c r="D561" s="134" t="s">
        <v>3</v>
      </c>
      <c r="E561" s="156" t="s">
        <v>933</v>
      </c>
      <c r="F561" s="134" t="s">
        <v>47</v>
      </c>
      <c r="G561" s="127">
        <v>1</v>
      </c>
      <c r="H561" s="187">
        <v>722.36</v>
      </c>
      <c r="I561" s="187">
        <f t="shared" si="26"/>
        <v>722.36</v>
      </c>
    </row>
    <row r="562" spans="1:9" s="132" customFormat="1" ht="18.75" customHeight="1" outlineLevel="1">
      <c r="A562" s="133"/>
      <c r="B562" s="134" t="s">
        <v>508</v>
      </c>
      <c r="C562" s="134"/>
      <c r="D562" s="134" t="s">
        <v>3</v>
      </c>
      <c r="E562" s="156" t="s">
        <v>934</v>
      </c>
      <c r="F562" s="134" t="s">
        <v>47</v>
      </c>
      <c r="G562" s="127">
        <v>1</v>
      </c>
      <c r="H562" s="187">
        <v>204.31</v>
      </c>
      <c r="I562" s="187">
        <f t="shared" si="26"/>
        <v>204.31</v>
      </c>
    </row>
    <row r="563" spans="1:9" s="132" customFormat="1" ht="18.75" customHeight="1" outlineLevel="1">
      <c r="A563" s="133"/>
      <c r="B563" s="134" t="s">
        <v>509</v>
      </c>
      <c r="C563" s="134"/>
      <c r="D563" s="134" t="s">
        <v>3</v>
      </c>
      <c r="E563" s="156" t="s">
        <v>935</v>
      </c>
      <c r="F563" s="134" t="s">
        <v>47</v>
      </c>
      <c r="G563" s="127">
        <v>4</v>
      </c>
      <c r="H563" s="187">
        <v>226.13</v>
      </c>
      <c r="I563" s="187">
        <f t="shared" si="26"/>
        <v>904.52</v>
      </c>
    </row>
    <row r="564" spans="1:9" s="132" customFormat="1" ht="18.75" customHeight="1" outlineLevel="1">
      <c r="A564" s="133"/>
      <c r="B564" s="136"/>
      <c r="C564" s="137"/>
      <c r="D564" s="137"/>
      <c r="E564" s="137"/>
      <c r="F564" s="137"/>
      <c r="G564" s="137"/>
      <c r="H564" s="188"/>
      <c r="I564" s="187">
        <f t="shared" si="26"/>
        <v>0</v>
      </c>
    </row>
    <row r="565" spans="1:9" s="132" customFormat="1" ht="18.75" customHeight="1">
      <c r="A565" s="133"/>
      <c r="B565" s="71"/>
      <c r="C565" s="71"/>
      <c r="D565" s="71"/>
      <c r="E565" s="71"/>
      <c r="F565" s="71"/>
      <c r="G565" s="71"/>
      <c r="H565" s="193"/>
      <c r="I565" s="187"/>
    </row>
    <row r="566" spans="1:9" s="132" customFormat="1" ht="18.75" customHeight="1">
      <c r="A566" s="133"/>
      <c r="B566" s="114">
        <v>22</v>
      </c>
      <c r="C566" s="113"/>
      <c r="D566" s="113"/>
      <c r="E566" s="94" t="s">
        <v>15</v>
      </c>
      <c r="F566" s="94"/>
      <c r="G566" s="153"/>
      <c r="H566" s="178"/>
      <c r="I566" s="178">
        <f>SUM(I567:I579)</f>
        <v>25470.523000000001</v>
      </c>
    </row>
    <row r="567" spans="1:9" s="132" customFormat="1" ht="18.75" customHeight="1" outlineLevel="1">
      <c r="A567" s="133"/>
      <c r="B567" s="134" t="s">
        <v>99</v>
      </c>
      <c r="C567" s="134">
        <v>68070</v>
      </c>
      <c r="D567" s="134" t="s">
        <v>1146</v>
      </c>
      <c r="E567" s="154" t="s">
        <v>936</v>
      </c>
      <c r="F567" s="98" t="s">
        <v>61</v>
      </c>
      <c r="G567" s="127">
        <v>3</v>
      </c>
      <c r="H567" s="187">
        <v>69.39</v>
      </c>
      <c r="I567" s="187">
        <f t="shared" ref="I567:I578" si="27">PRODUCT(G567*H567)</f>
        <v>208.17000000000002</v>
      </c>
    </row>
    <row r="568" spans="1:9" s="132" customFormat="1" ht="18.75" customHeight="1" outlineLevel="1">
      <c r="A568" s="133"/>
      <c r="B568" s="158" t="s">
        <v>100</v>
      </c>
      <c r="C568" s="134" t="s">
        <v>224</v>
      </c>
      <c r="D568" s="120" t="s">
        <v>69</v>
      </c>
      <c r="E568" s="87" t="s">
        <v>937</v>
      </c>
      <c r="F568" s="102" t="s">
        <v>61</v>
      </c>
      <c r="G568" s="127">
        <v>154</v>
      </c>
      <c r="H568" s="187">
        <v>8.65</v>
      </c>
      <c r="I568" s="187">
        <f t="shared" si="27"/>
        <v>1332.1000000000001</v>
      </c>
    </row>
    <row r="569" spans="1:9" s="132" customFormat="1" ht="18.75" customHeight="1" outlineLevel="1">
      <c r="A569" s="133"/>
      <c r="B569" s="158" t="s">
        <v>102</v>
      </c>
      <c r="C569" s="134" t="s">
        <v>177</v>
      </c>
      <c r="D569" s="134" t="s">
        <v>1146</v>
      </c>
      <c r="E569" s="87" t="s">
        <v>540</v>
      </c>
      <c r="F569" s="98" t="s">
        <v>47</v>
      </c>
      <c r="G569" s="127">
        <v>16</v>
      </c>
      <c r="H569" s="187">
        <v>39.03</v>
      </c>
      <c r="I569" s="187">
        <f t="shared" si="27"/>
        <v>624.48</v>
      </c>
    </row>
    <row r="570" spans="1:9" s="132" customFormat="1" ht="18.75" customHeight="1" outlineLevel="1">
      <c r="A570" s="133"/>
      <c r="B570" s="158" t="s">
        <v>110</v>
      </c>
      <c r="C570" s="134" t="s">
        <v>428</v>
      </c>
      <c r="D570" s="134" t="s">
        <v>69</v>
      </c>
      <c r="E570" s="87" t="s">
        <v>939</v>
      </c>
      <c r="F570" s="134" t="s">
        <v>47</v>
      </c>
      <c r="G570" s="127">
        <v>4</v>
      </c>
      <c r="H570" s="187">
        <v>28.04</v>
      </c>
      <c r="I570" s="187">
        <f t="shared" si="27"/>
        <v>112.16</v>
      </c>
    </row>
    <row r="571" spans="1:9" s="132" customFormat="1" ht="18.75" customHeight="1" outlineLevel="1">
      <c r="A571" s="133"/>
      <c r="B571" s="158" t="s">
        <v>938</v>
      </c>
      <c r="C571" s="134">
        <v>72262</v>
      </c>
      <c r="D571" s="134" t="s">
        <v>1146</v>
      </c>
      <c r="E571" s="87" t="s">
        <v>940</v>
      </c>
      <c r="F571" s="134" t="s">
        <v>47</v>
      </c>
      <c r="G571" s="127">
        <v>48</v>
      </c>
      <c r="H571" s="187">
        <v>16.98</v>
      </c>
      <c r="I571" s="187">
        <f t="shared" si="27"/>
        <v>815.04</v>
      </c>
    </row>
    <row r="572" spans="1:9" s="132" customFormat="1" ht="30" customHeight="1" outlineLevel="1">
      <c r="A572" s="133"/>
      <c r="B572" s="158" t="s">
        <v>941</v>
      </c>
      <c r="C572" s="134"/>
      <c r="D572" s="134" t="s">
        <v>512</v>
      </c>
      <c r="E572" s="154" t="s">
        <v>942</v>
      </c>
      <c r="F572" s="98" t="s">
        <v>47</v>
      </c>
      <c r="G572" s="127">
        <v>1</v>
      </c>
      <c r="H572" s="187">
        <v>254.42</v>
      </c>
      <c r="I572" s="187">
        <f t="shared" si="27"/>
        <v>254.42</v>
      </c>
    </row>
    <row r="573" spans="1:9" s="132" customFormat="1" ht="18.75" customHeight="1" outlineLevel="1">
      <c r="A573" s="133"/>
      <c r="B573" s="158" t="s">
        <v>943</v>
      </c>
      <c r="C573" s="134">
        <v>79480</v>
      </c>
      <c r="D573" s="134" t="s">
        <v>1146</v>
      </c>
      <c r="E573" s="154" t="s">
        <v>944</v>
      </c>
      <c r="F573" s="98" t="s">
        <v>50</v>
      </c>
      <c r="G573" s="127">
        <v>43.95</v>
      </c>
      <c r="H573" s="187">
        <v>3.54</v>
      </c>
      <c r="I573" s="187">
        <f t="shared" si="27"/>
        <v>155.583</v>
      </c>
    </row>
    <row r="574" spans="1:9" s="132" customFormat="1" ht="18.75" customHeight="1" outlineLevel="1">
      <c r="A574" s="133"/>
      <c r="B574" s="158" t="s">
        <v>945</v>
      </c>
      <c r="C574" s="158">
        <v>68069</v>
      </c>
      <c r="D574" s="134" t="s">
        <v>1146</v>
      </c>
      <c r="E574" s="99" t="s">
        <v>946</v>
      </c>
      <c r="F574" s="98" t="s">
        <v>47</v>
      </c>
      <c r="G574" s="127">
        <v>16</v>
      </c>
      <c r="H574" s="187">
        <v>62.24</v>
      </c>
      <c r="I574" s="187">
        <f t="shared" si="27"/>
        <v>995.84</v>
      </c>
    </row>
    <row r="575" spans="1:9" s="132" customFormat="1" ht="18.75" customHeight="1" outlineLevel="1">
      <c r="A575" s="133"/>
      <c r="B575" s="158" t="s">
        <v>947</v>
      </c>
      <c r="C575" s="158">
        <v>72251</v>
      </c>
      <c r="D575" s="134" t="s">
        <v>1146</v>
      </c>
      <c r="E575" s="99" t="s">
        <v>948</v>
      </c>
      <c r="F575" s="98" t="s">
        <v>61</v>
      </c>
      <c r="G575" s="127">
        <v>65</v>
      </c>
      <c r="H575" s="187">
        <v>17.21</v>
      </c>
      <c r="I575" s="187">
        <f t="shared" si="27"/>
        <v>1118.6500000000001</v>
      </c>
    </row>
    <row r="576" spans="1:9" s="132" customFormat="1" ht="18.75" customHeight="1" outlineLevel="1">
      <c r="A576" s="133"/>
      <c r="B576" s="158" t="s">
        <v>949</v>
      </c>
      <c r="C576" s="158">
        <v>72253</v>
      </c>
      <c r="D576" s="134" t="s">
        <v>1146</v>
      </c>
      <c r="E576" s="87" t="s">
        <v>1109</v>
      </c>
      <c r="F576" s="102" t="s">
        <v>61</v>
      </c>
      <c r="G576" s="127">
        <v>16</v>
      </c>
      <c r="H576" s="187">
        <v>33.979999999999997</v>
      </c>
      <c r="I576" s="187">
        <f t="shared" si="27"/>
        <v>543.67999999999995</v>
      </c>
    </row>
    <row r="577" spans="1:9" s="132" customFormat="1" ht="18.75" customHeight="1" outlineLevel="1">
      <c r="A577" s="133"/>
      <c r="B577" s="158" t="s">
        <v>950</v>
      </c>
      <c r="C577" s="158">
        <v>72254</v>
      </c>
      <c r="D577" s="134" t="s">
        <v>1146</v>
      </c>
      <c r="E577" s="87" t="s">
        <v>1110</v>
      </c>
      <c r="F577" s="102" t="s">
        <v>61</v>
      </c>
      <c r="G577" s="127">
        <v>308</v>
      </c>
      <c r="H577" s="187">
        <v>48.04</v>
      </c>
      <c r="I577" s="187">
        <f t="shared" si="27"/>
        <v>14796.32</v>
      </c>
    </row>
    <row r="578" spans="1:9" s="132" customFormat="1" ht="18.75" customHeight="1" outlineLevel="1">
      <c r="A578" s="133"/>
      <c r="B578" s="158" t="s">
        <v>951</v>
      </c>
      <c r="C578" s="134"/>
      <c r="D578" s="134" t="s">
        <v>3</v>
      </c>
      <c r="E578" s="68" t="s">
        <v>952</v>
      </c>
      <c r="F578" s="98" t="s">
        <v>47</v>
      </c>
      <c r="G578" s="127">
        <v>16</v>
      </c>
      <c r="H578" s="187">
        <v>282.13</v>
      </c>
      <c r="I578" s="187">
        <f t="shared" si="27"/>
        <v>4514.08</v>
      </c>
    </row>
    <row r="579" spans="1:9" s="132" customFormat="1" ht="18.75" customHeight="1" outlineLevel="1">
      <c r="A579" s="133"/>
      <c r="B579" s="136"/>
      <c r="C579" s="137"/>
      <c r="D579" s="137"/>
      <c r="E579" s="137"/>
      <c r="F579" s="137"/>
      <c r="G579" s="137"/>
      <c r="H579" s="188"/>
      <c r="I579" s="187">
        <f t="shared" ref="I579:I582" si="28">TRUNC(G579*H579,2)</f>
        <v>0</v>
      </c>
    </row>
    <row r="580" spans="1:9" s="132" customFormat="1" ht="18.75" customHeight="1">
      <c r="A580" s="133"/>
      <c r="B580" s="71"/>
      <c r="C580" s="71"/>
      <c r="D580" s="71"/>
      <c r="E580" s="71"/>
      <c r="F580" s="71"/>
      <c r="G580" s="71"/>
      <c r="H580" s="193"/>
      <c r="I580" s="187">
        <f t="shared" si="28"/>
        <v>0</v>
      </c>
    </row>
    <row r="581" spans="1:9" s="91" customFormat="1" ht="18.75" customHeight="1">
      <c r="A581" s="133"/>
      <c r="B581" s="114">
        <v>23</v>
      </c>
      <c r="C581" s="114"/>
      <c r="D581" s="114"/>
      <c r="E581" s="94" t="s">
        <v>128</v>
      </c>
      <c r="F581" s="94"/>
      <c r="G581" s="153"/>
      <c r="H581" s="178"/>
      <c r="I581" s="178">
        <f>SUM(I582:I603)</f>
        <v>87462.942099999986</v>
      </c>
    </row>
    <row r="582" spans="1:9" s="91" customFormat="1" ht="18.75" customHeight="1" outlineLevel="1">
      <c r="A582" s="133"/>
      <c r="B582" s="85" t="s">
        <v>103</v>
      </c>
      <c r="C582" s="85"/>
      <c r="D582" s="85"/>
      <c r="E582" s="86" t="s">
        <v>529</v>
      </c>
      <c r="F582" s="86"/>
      <c r="G582" s="127"/>
      <c r="H582" s="187">
        <v>0</v>
      </c>
      <c r="I582" s="187">
        <f t="shared" si="28"/>
        <v>0</v>
      </c>
    </row>
    <row r="583" spans="1:9" s="91" customFormat="1" ht="30" customHeight="1" outlineLevel="1">
      <c r="A583" s="133"/>
      <c r="B583" s="88" t="s">
        <v>456</v>
      </c>
      <c r="C583" s="120" t="s">
        <v>171</v>
      </c>
      <c r="D583" s="120" t="s">
        <v>69</v>
      </c>
      <c r="E583" s="154" t="s">
        <v>953</v>
      </c>
      <c r="F583" s="134" t="s">
        <v>47</v>
      </c>
      <c r="G583" s="127">
        <v>1</v>
      </c>
      <c r="H583" s="187">
        <v>2555.6999999999998</v>
      </c>
      <c r="I583" s="187">
        <f t="shared" ref="I583:I603" si="29">PRODUCT(G583*H583)</f>
        <v>2555.6999999999998</v>
      </c>
    </row>
    <row r="584" spans="1:9" s="91" customFormat="1" ht="18.75" customHeight="1" outlineLevel="1">
      <c r="A584" s="133"/>
      <c r="B584" s="88" t="s">
        <v>457</v>
      </c>
      <c r="C584" s="134" t="s">
        <v>193</v>
      </c>
      <c r="D584" s="134" t="s">
        <v>69</v>
      </c>
      <c r="E584" s="156" t="s">
        <v>954</v>
      </c>
      <c r="F584" s="134" t="s">
        <v>52</v>
      </c>
      <c r="G584" s="127">
        <v>64.63</v>
      </c>
      <c r="H584" s="187">
        <v>251.38</v>
      </c>
      <c r="I584" s="187">
        <f t="shared" si="29"/>
        <v>16246.689399999999</v>
      </c>
    </row>
    <row r="585" spans="1:9" s="91" customFormat="1" ht="18.75" customHeight="1" outlineLevel="1">
      <c r="A585" s="133"/>
      <c r="B585" s="88" t="s">
        <v>458</v>
      </c>
      <c r="C585" s="134" t="s">
        <v>193</v>
      </c>
      <c r="D585" s="134" t="s">
        <v>69</v>
      </c>
      <c r="E585" s="154" t="s">
        <v>955</v>
      </c>
      <c r="F585" s="134" t="s">
        <v>52</v>
      </c>
      <c r="G585" s="127">
        <v>50</v>
      </c>
      <c r="H585" s="187">
        <v>251.38</v>
      </c>
      <c r="I585" s="187">
        <f t="shared" si="29"/>
        <v>12569</v>
      </c>
    </row>
    <row r="586" spans="1:9" s="91" customFormat="1" ht="18.75" customHeight="1" outlineLevel="1">
      <c r="A586" s="133"/>
      <c r="B586" s="88" t="s">
        <v>459</v>
      </c>
      <c r="C586" s="134" t="s">
        <v>166</v>
      </c>
      <c r="D586" s="134" t="s">
        <v>69</v>
      </c>
      <c r="E586" s="34" t="s">
        <v>956</v>
      </c>
      <c r="F586" s="120" t="s">
        <v>52</v>
      </c>
      <c r="G586" s="127">
        <v>51.18</v>
      </c>
      <c r="H586" s="187">
        <v>138.08000000000001</v>
      </c>
      <c r="I586" s="187">
        <f t="shared" si="29"/>
        <v>7066.934400000001</v>
      </c>
    </row>
    <row r="587" spans="1:9" s="91" customFormat="1" ht="18.75" customHeight="1" outlineLevel="1">
      <c r="A587" s="133"/>
      <c r="B587" s="88" t="s">
        <v>460</v>
      </c>
      <c r="C587" s="134" t="s">
        <v>196</v>
      </c>
      <c r="D587" s="120" t="s">
        <v>69</v>
      </c>
      <c r="E587" s="34" t="s">
        <v>957</v>
      </c>
      <c r="F587" s="120" t="s">
        <v>52</v>
      </c>
      <c r="G587" s="127">
        <v>8.64</v>
      </c>
      <c r="H587" s="187">
        <v>144.26</v>
      </c>
      <c r="I587" s="187">
        <f t="shared" si="29"/>
        <v>1246.4064000000001</v>
      </c>
    </row>
    <row r="588" spans="1:9" s="91" customFormat="1" ht="18.75" customHeight="1" outlineLevel="1">
      <c r="A588" s="133"/>
      <c r="B588" s="157" t="s">
        <v>461</v>
      </c>
      <c r="C588" s="158" t="s">
        <v>167</v>
      </c>
      <c r="D588" s="88" t="s">
        <v>69</v>
      </c>
      <c r="E588" s="154" t="s">
        <v>958</v>
      </c>
      <c r="F588" s="88" t="s">
        <v>61</v>
      </c>
      <c r="G588" s="127">
        <v>144.94999999999999</v>
      </c>
      <c r="H588" s="187">
        <v>64.819999999999993</v>
      </c>
      <c r="I588" s="187">
        <f t="shared" si="29"/>
        <v>9395.6589999999978</v>
      </c>
    </row>
    <row r="589" spans="1:9" s="91" customFormat="1" ht="18.75" customHeight="1" outlineLevel="1">
      <c r="A589" s="133"/>
      <c r="B589" s="157" t="s">
        <v>462</v>
      </c>
      <c r="C589" s="158">
        <v>86958</v>
      </c>
      <c r="D589" s="134" t="s">
        <v>1146</v>
      </c>
      <c r="E589" s="154" t="s">
        <v>959</v>
      </c>
      <c r="F589" s="88" t="s">
        <v>47</v>
      </c>
      <c r="G589" s="127">
        <v>223</v>
      </c>
      <c r="H589" s="187">
        <v>29.72</v>
      </c>
      <c r="I589" s="187">
        <f t="shared" si="29"/>
        <v>6627.5599999999995</v>
      </c>
    </row>
    <row r="590" spans="1:9" s="91" customFormat="1" ht="18.75" customHeight="1" outlineLevel="1">
      <c r="A590" s="133"/>
      <c r="B590" s="157" t="s">
        <v>463</v>
      </c>
      <c r="C590" s="158" t="s">
        <v>467</v>
      </c>
      <c r="D590" s="88" t="s">
        <v>69</v>
      </c>
      <c r="E590" s="154" t="s">
        <v>1089</v>
      </c>
      <c r="F590" s="134" t="s">
        <v>47</v>
      </c>
      <c r="G590" s="127">
        <v>2</v>
      </c>
      <c r="H590" s="187">
        <v>47.67</v>
      </c>
      <c r="I590" s="187">
        <f t="shared" si="29"/>
        <v>95.34</v>
      </c>
    </row>
    <row r="591" spans="1:9" s="91" customFormat="1" ht="18.75" customHeight="1" outlineLevel="1">
      <c r="A591" s="133"/>
      <c r="B591" s="159" t="s">
        <v>164</v>
      </c>
      <c r="C591" s="159"/>
      <c r="D591" s="85"/>
      <c r="E591" s="86" t="s">
        <v>960</v>
      </c>
      <c r="F591" s="86"/>
      <c r="G591" s="127">
        <v>0</v>
      </c>
      <c r="H591" s="187">
        <v>0</v>
      </c>
      <c r="I591" s="187">
        <f t="shared" si="29"/>
        <v>0</v>
      </c>
    </row>
    <row r="592" spans="1:9" s="91" customFormat="1" ht="18.75" customHeight="1" outlineLevel="1">
      <c r="A592" s="133"/>
      <c r="B592" s="157" t="s">
        <v>464</v>
      </c>
      <c r="C592" s="158"/>
      <c r="D592" s="134" t="s">
        <v>3</v>
      </c>
      <c r="E592" s="43" t="s">
        <v>961</v>
      </c>
      <c r="F592" s="88" t="s">
        <v>47</v>
      </c>
      <c r="G592" s="127">
        <v>2</v>
      </c>
      <c r="H592" s="187">
        <v>292.14999999999998</v>
      </c>
      <c r="I592" s="187">
        <f t="shared" si="29"/>
        <v>584.29999999999995</v>
      </c>
    </row>
    <row r="593" spans="1:9" s="91" customFormat="1" ht="18.75" customHeight="1" outlineLevel="1">
      <c r="A593" s="133"/>
      <c r="B593" s="88" t="s">
        <v>465</v>
      </c>
      <c r="C593" s="134"/>
      <c r="D593" s="134" t="s">
        <v>3</v>
      </c>
      <c r="E593" s="43" t="s">
        <v>962</v>
      </c>
      <c r="F593" s="88" t="s">
        <v>47</v>
      </c>
      <c r="G593" s="127">
        <v>1</v>
      </c>
      <c r="H593" s="187">
        <v>214.86</v>
      </c>
      <c r="I593" s="187">
        <f t="shared" si="29"/>
        <v>214.86</v>
      </c>
    </row>
    <row r="594" spans="1:9" s="91" customFormat="1" ht="18.75" customHeight="1" outlineLevel="1">
      <c r="A594" s="133"/>
      <c r="B594" s="88" t="s">
        <v>963</v>
      </c>
      <c r="C594" s="134"/>
      <c r="D594" s="134" t="s">
        <v>3</v>
      </c>
      <c r="E594" s="43" t="s">
        <v>964</v>
      </c>
      <c r="F594" s="88" t="s">
        <v>47</v>
      </c>
      <c r="G594" s="127">
        <v>1</v>
      </c>
      <c r="H594" s="187">
        <v>369.44</v>
      </c>
      <c r="I594" s="187">
        <f t="shared" si="29"/>
        <v>369.44</v>
      </c>
    </row>
    <row r="595" spans="1:9" s="91" customFormat="1" ht="18.75" customHeight="1" outlineLevel="1">
      <c r="A595" s="133"/>
      <c r="B595" s="88" t="s">
        <v>965</v>
      </c>
      <c r="C595" s="134"/>
      <c r="D595" s="134" t="s">
        <v>3</v>
      </c>
      <c r="E595" s="43" t="s">
        <v>966</v>
      </c>
      <c r="F595" s="88" t="s">
        <v>47</v>
      </c>
      <c r="G595" s="127">
        <v>1</v>
      </c>
      <c r="H595" s="187">
        <v>307.60000000000002</v>
      </c>
      <c r="I595" s="187">
        <f t="shared" si="29"/>
        <v>307.60000000000002</v>
      </c>
    </row>
    <row r="596" spans="1:9" s="91" customFormat="1" ht="18.75" customHeight="1" outlineLevel="1">
      <c r="A596" s="133"/>
      <c r="B596" s="88" t="s">
        <v>967</v>
      </c>
      <c r="C596" s="44">
        <v>73665</v>
      </c>
      <c r="D596" s="134" t="s">
        <v>1146</v>
      </c>
      <c r="E596" s="45" t="s">
        <v>968</v>
      </c>
      <c r="F596" s="88" t="s">
        <v>61</v>
      </c>
      <c r="G596" s="127">
        <v>9</v>
      </c>
      <c r="H596" s="187">
        <v>68.459999999999994</v>
      </c>
      <c r="I596" s="187">
        <f t="shared" si="29"/>
        <v>616.14</v>
      </c>
    </row>
    <row r="597" spans="1:9" s="91" customFormat="1" ht="18.75" customHeight="1" outlineLevel="1">
      <c r="A597" s="133"/>
      <c r="B597" s="88" t="s">
        <v>969</v>
      </c>
      <c r="C597" s="44">
        <v>84863</v>
      </c>
      <c r="D597" s="134" t="s">
        <v>1146</v>
      </c>
      <c r="E597" s="45" t="s">
        <v>970</v>
      </c>
      <c r="F597" s="134" t="s">
        <v>61</v>
      </c>
      <c r="G597" s="127">
        <v>6.97</v>
      </c>
      <c r="H597" s="187">
        <v>107.71</v>
      </c>
      <c r="I597" s="187">
        <f t="shared" si="29"/>
        <v>750.73869999999988</v>
      </c>
    </row>
    <row r="598" spans="1:9" s="91" customFormat="1" ht="30" customHeight="1" outlineLevel="1">
      <c r="A598" s="133"/>
      <c r="B598" s="88" t="s">
        <v>971</v>
      </c>
      <c r="C598" s="70"/>
      <c r="D598" s="70" t="s">
        <v>3</v>
      </c>
      <c r="E598" s="45" t="s">
        <v>972</v>
      </c>
      <c r="F598" s="88" t="s">
        <v>59</v>
      </c>
      <c r="G598" s="127">
        <v>1702.3</v>
      </c>
      <c r="H598" s="187">
        <v>5.77</v>
      </c>
      <c r="I598" s="187">
        <f t="shared" si="29"/>
        <v>9822.2709999999988</v>
      </c>
    </row>
    <row r="599" spans="1:9" s="91" customFormat="1" ht="18.75" customHeight="1" outlineLevel="1">
      <c r="A599" s="133"/>
      <c r="B599" s="88" t="s">
        <v>973</v>
      </c>
      <c r="C599" s="70"/>
      <c r="D599" s="70" t="s">
        <v>3</v>
      </c>
      <c r="E599" s="43" t="s">
        <v>974</v>
      </c>
      <c r="F599" s="88" t="s">
        <v>47</v>
      </c>
      <c r="G599" s="127">
        <v>1</v>
      </c>
      <c r="H599" s="187">
        <v>550.28</v>
      </c>
      <c r="I599" s="187">
        <f t="shared" si="29"/>
        <v>550.28</v>
      </c>
    </row>
    <row r="600" spans="1:9" s="91" customFormat="1" ht="30" customHeight="1" outlineLevel="1">
      <c r="A600" s="133"/>
      <c r="B600" s="88" t="s">
        <v>975</v>
      </c>
      <c r="C600" s="88" t="s">
        <v>226</v>
      </c>
      <c r="D600" s="88" t="s">
        <v>69</v>
      </c>
      <c r="E600" s="154" t="s">
        <v>976</v>
      </c>
      <c r="F600" s="88" t="s">
        <v>52</v>
      </c>
      <c r="G600" s="127">
        <v>145.76</v>
      </c>
      <c r="H600" s="187">
        <v>70.489999999999995</v>
      </c>
      <c r="I600" s="187">
        <f t="shared" si="29"/>
        <v>10274.622399999998</v>
      </c>
    </row>
    <row r="601" spans="1:9" s="91" customFormat="1" ht="18.75" customHeight="1" outlineLevel="1">
      <c r="A601" s="133"/>
      <c r="B601" s="88" t="s">
        <v>977</v>
      </c>
      <c r="C601" s="88">
        <v>79460</v>
      </c>
      <c r="D601" s="134" t="s">
        <v>1146</v>
      </c>
      <c r="E601" s="154" t="s">
        <v>978</v>
      </c>
      <c r="F601" s="88" t="s">
        <v>52</v>
      </c>
      <c r="G601" s="127">
        <v>69.08</v>
      </c>
      <c r="H601" s="187">
        <v>53.62</v>
      </c>
      <c r="I601" s="187">
        <f t="shared" si="29"/>
        <v>3704.0695999999998</v>
      </c>
    </row>
    <row r="602" spans="1:9" s="91" customFormat="1" ht="18.75" customHeight="1" outlineLevel="1">
      <c r="A602" s="133"/>
      <c r="B602" s="88" t="s">
        <v>979</v>
      </c>
      <c r="C602" s="88">
        <v>79460</v>
      </c>
      <c r="D602" s="134" t="s">
        <v>1146</v>
      </c>
      <c r="E602" s="154" t="s">
        <v>980</v>
      </c>
      <c r="F602" s="88" t="s">
        <v>52</v>
      </c>
      <c r="G602" s="127">
        <v>69.08</v>
      </c>
      <c r="H602" s="187">
        <v>53.62</v>
      </c>
      <c r="I602" s="187">
        <f t="shared" si="29"/>
        <v>3704.0695999999998</v>
      </c>
    </row>
    <row r="603" spans="1:9" s="91" customFormat="1" ht="18.75" customHeight="1" outlineLevel="1">
      <c r="A603" s="133"/>
      <c r="B603" s="88" t="s">
        <v>981</v>
      </c>
      <c r="C603" s="88" t="s">
        <v>227</v>
      </c>
      <c r="D603" s="88" t="s">
        <v>69</v>
      </c>
      <c r="E603" s="154" t="s">
        <v>982</v>
      </c>
      <c r="F603" s="88" t="s">
        <v>52</v>
      </c>
      <c r="G603" s="127">
        <v>69.08</v>
      </c>
      <c r="H603" s="187">
        <v>11.02</v>
      </c>
      <c r="I603" s="187">
        <f t="shared" si="29"/>
        <v>761.26159999999993</v>
      </c>
    </row>
    <row r="604" spans="1:9" ht="18.75" customHeight="1" outlineLevel="1">
      <c r="A604" s="133"/>
      <c r="B604" s="136"/>
      <c r="C604" s="137"/>
      <c r="D604" s="137"/>
      <c r="E604" s="137"/>
      <c r="F604" s="137"/>
      <c r="G604" s="137"/>
      <c r="H604" s="188"/>
      <c r="I604" s="187"/>
    </row>
    <row r="605" spans="1:9" s="132" customFormat="1" ht="18.75" customHeight="1">
      <c r="A605" s="133"/>
      <c r="B605" s="133"/>
      <c r="C605" s="133"/>
      <c r="D605" s="133"/>
      <c r="E605" s="97"/>
      <c r="F605" s="133"/>
      <c r="G605" s="119"/>
      <c r="H605" s="186"/>
      <c r="I605" s="187"/>
    </row>
    <row r="606" spans="1:9" s="91" customFormat="1" ht="18.75" customHeight="1">
      <c r="A606" s="133"/>
      <c r="B606" s="114">
        <v>24</v>
      </c>
      <c r="C606" s="114"/>
      <c r="D606" s="114"/>
      <c r="E606" s="94" t="s">
        <v>18</v>
      </c>
      <c r="F606" s="94"/>
      <c r="G606" s="153"/>
      <c r="H606" s="178"/>
      <c r="I606" s="178">
        <f>SUM(I607:I609)</f>
        <v>4360.6018000000004</v>
      </c>
    </row>
    <row r="607" spans="1:9" s="91" customFormat="1" ht="18.75" customHeight="1" outlineLevel="1">
      <c r="A607" s="133"/>
      <c r="B607" s="134" t="s">
        <v>104</v>
      </c>
      <c r="C607" s="162">
        <v>9537</v>
      </c>
      <c r="D607" s="161" t="s">
        <v>1146</v>
      </c>
      <c r="E607" s="160" t="s">
        <v>1111</v>
      </c>
      <c r="F607" s="88" t="s">
        <v>52</v>
      </c>
      <c r="G607" s="127">
        <v>1514.3</v>
      </c>
      <c r="H607" s="187">
        <v>2.81</v>
      </c>
      <c r="I607" s="187">
        <f t="shared" ref="I607:I608" si="30">PRODUCT(G607*H607)</f>
        <v>4255.183</v>
      </c>
    </row>
    <row r="608" spans="1:9" s="91" customFormat="1" ht="18.75" customHeight="1" outlineLevel="1">
      <c r="A608" s="133"/>
      <c r="B608" s="158" t="s">
        <v>466</v>
      </c>
      <c r="C608" s="39" t="s">
        <v>121</v>
      </c>
      <c r="D608" s="39" t="s">
        <v>1146</v>
      </c>
      <c r="E608" s="38" t="s">
        <v>553</v>
      </c>
      <c r="F608" s="88" t="s">
        <v>52</v>
      </c>
      <c r="G608" s="127">
        <v>0.27</v>
      </c>
      <c r="H608" s="187">
        <v>390.44</v>
      </c>
      <c r="I608" s="187">
        <f t="shared" si="30"/>
        <v>105.4188</v>
      </c>
    </row>
    <row r="609" spans="1:10" ht="18.75" customHeight="1" outlineLevel="1">
      <c r="A609" s="133"/>
      <c r="B609" s="136"/>
      <c r="C609" s="137"/>
      <c r="D609" s="137"/>
      <c r="E609" s="137"/>
      <c r="F609" s="137"/>
      <c r="G609" s="137"/>
      <c r="H609" s="188"/>
      <c r="I609" s="188"/>
    </row>
    <row r="610" spans="1:10" ht="18.75" customHeight="1">
      <c r="A610" s="133"/>
      <c r="B610" s="133"/>
      <c r="C610" s="133"/>
      <c r="D610" s="133"/>
      <c r="E610" s="97"/>
      <c r="F610" s="133"/>
      <c r="G610" s="119"/>
      <c r="H610" s="186"/>
      <c r="I610" s="186"/>
    </row>
    <row r="611" spans="1:10" ht="18.75" customHeight="1">
      <c r="A611" s="133"/>
      <c r="B611" s="138"/>
      <c r="C611" s="139"/>
      <c r="D611" s="139"/>
      <c r="E611" s="139"/>
      <c r="F611" s="138"/>
      <c r="G611" s="175"/>
      <c r="H611" s="195" t="s">
        <v>1150</v>
      </c>
      <c r="I611" s="176">
        <f>I14</f>
        <v>2431913.0211999998</v>
      </c>
      <c r="J611" s="74">
        <v>2495844.2200000002</v>
      </c>
    </row>
    <row r="612" spans="1:10" ht="18.75" customHeight="1">
      <c r="A612" s="133"/>
      <c r="D612" s="96"/>
      <c r="E612" s="97"/>
      <c r="F612" s="133"/>
      <c r="G612" s="119"/>
      <c r="I612" s="131"/>
    </row>
    <row r="613" spans="1:10" ht="18.75" customHeight="1">
      <c r="A613" s="133"/>
      <c r="D613" s="96"/>
      <c r="E613" s="129"/>
      <c r="F613" s="133"/>
      <c r="G613" s="119"/>
    </row>
    <row r="614" spans="1:10" ht="18.75" customHeight="1" thickBot="1">
      <c r="A614" s="133"/>
      <c r="D614" s="96"/>
      <c r="E614" s="97"/>
      <c r="F614" s="133"/>
      <c r="G614" s="119"/>
      <c r="H614" s="183"/>
      <c r="I614" s="90"/>
    </row>
    <row r="615" spans="1:10" ht="18.75" customHeight="1" collapsed="1">
      <c r="B615" s="229" t="s">
        <v>1114</v>
      </c>
      <c r="C615" s="230"/>
      <c r="D615" s="230"/>
      <c r="E615" s="230"/>
      <c r="F615" s="230"/>
      <c r="G615" s="231"/>
      <c r="H615" s="186"/>
      <c r="I615" s="116"/>
    </row>
    <row r="616" spans="1:10" ht="34.5" customHeight="1">
      <c r="B616" s="232"/>
      <c r="C616" s="233"/>
      <c r="D616" s="233"/>
      <c r="E616" s="233"/>
      <c r="F616" s="233"/>
      <c r="G616" s="234"/>
      <c r="I616" s="177"/>
    </row>
    <row r="617" spans="1:10" ht="18.75" customHeight="1">
      <c r="B617" s="235" t="s">
        <v>111</v>
      </c>
      <c r="C617" s="236"/>
      <c r="D617" s="236"/>
      <c r="E617" s="236"/>
      <c r="F617" s="236"/>
      <c r="G617" s="237"/>
    </row>
    <row r="618" spans="1:10" ht="18.75" customHeight="1">
      <c r="B618" s="238"/>
      <c r="C618" s="236"/>
      <c r="D618" s="236"/>
      <c r="E618" s="236"/>
      <c r="F618" s="236"/>
      <c r="G618" s="237"/>
    </row>
    <row r="619" spans="1:10" s="116" customFormat="1" ht="18.75" customHeight="1">
      <c r="A619" s="82"/>
      <c r="B619" s="220" t="s">
        <v>112</v>
      </c>
      <c r="C619" s="221"/>
      <c r="D619" s="221"/>
      <c r="E619" s="221"/>
      <c r="F619" s="221"/>
      <c r="G619" s="222"/>
      <c r="H619" s="184"/>
      <c r="I619" s="74"/>
    </row>
    <row r="620" spans="1:10" ht="18.75" customHeight="1" thickBot="1">
      <c r="B620" s="105"/>
      <c r="C620" s="106"/>
      <c r="D620" s="106"/>
      <c r="E620" s="107"/>
      <c r="F620" s="108"/>
      <c r="G620" s="118"/>
    </row>
    <row r="625" spans="1:9" s="82" customFormat="1" ht="18.75" customHeight="1">
      <c r="B625" s="83"/>
      <c r="C625" s="83"/>
      <c r="D625" s="83"/>
      <c r="E625" s="84"/>
      <c r="G625" s="117"/>
      <c r="H625" s="184"/>
      <c r="I625" s="74"/>
    </row>
    <row r="636" spans="1:9" s="140" customFormat="1" ht="18.75" customHeight="1">
      <c r="A636" s="82"/>
      <c r="B636" s="83"/>
      <c r="C636" s="83"/>
      <c r="D636" s="83"/>
      <c r="E636" s="84"/>
      <c r="F636" s="82"/>
      <c r="G636" s="117"/>
      <c r="H636" s="184"/>
      <c r="I636" s="74"/>
    </row>
    <row r="637" spans="1:9" s="140" customFormat="1" ht="18.75" customHeight="1">
      <c r="A637" s="82"/>
      <c r="B637" s="83"/>
      <c r="C637" s="83"/>
      <c r="D637" s="83"/>
      <c r="E637" s="84"/>
      <c r="F637" s="82"/>
      <c r="G637" s="117"/>
      <c r="H637" s="184"/>
      <c r="I637" s="74"/>
    </row>
    <row r="658" spans="1:9" s="140" customFormat="1" ht="18.75" customHeight="1">
      <c r="A658" s="82"/>
      <c r="B658" s="83"/>
      <c r="C658" s="83"/>
      <c r="D658" s="83"/>
      <c r="E658" s="84"/>
      <c r="F658" s="82"/>
      <c r="G658" s="117"/>
      <c r="H658" s="184"/>
      <c r="I658" s="74"/>
    </row>
    <row r="663" spans="1:9" s="140" customFormat="1" ht="18.75" customHeight="1">
      <c r="A663" s="82"/>
      <c r="B663" s="83"/>
      <c r="C663" s="83"/>
      <c r="D663" s="83"/>
      <c r="E663" s="84"/>
      <c r="F663" s="82"/>
      <c r="G663" s="117"/>
      <c r="H663" s="184"/>
      <c r="I663" s="74"/>
    </row>
  </sheetData>
  <mergeCells count="5">
    <mergeCell ref="B619:G619"/>
    <mergeCell ref="B1:I3"/>
    <mergeCell ref="B615:G616"/>
    <mergeCell ref="B617:G618"/>
    <mergeCell ref="B14:G14"/>
  </mergeCells>
  <conditionalFormatting sqref="G125 H19 G606:H606 G581:H581 H12 G558:H558 G566:H566">
    <cfRule type="cellIs" dxfId="27" priority="210" stopIfTrue="1" operator="equal">
      <formula>0</formula>
    </cfRule>
  </conditionalFormatting>
  <conditionalFormatting sqref="H35">
    <cfRule type="cellIs" dxfId="26" priority="209" stopIfTrue="1" operator="equal">
      <formula>0</formula>
    </cfRule>
  </conditionalFormatting>
  <conditionalFormatting sqref="H77">
    <cfRule type="cellIs" dxfId="25" priority="208" stopIfTrue="1" operator="equal">
      <formula>0</formula>
    </cfRule>
  </conditionalFormatting>
  <conditionalFormatting sqref="H107">
    <cfRule type="cellIs" dxfId="24" priority="207" stopIfTrue="1" operator="equal">
      <formula>0</formula>
    </cfRule>
  </conditionalFormatting>
  <conditionalFormatting sqref="H122">
    <cfRule type="cellIs" dxfId="23" priority="206" stopIfTrue="1" operator="equal">
      <formula>0</formula>
    </cfRule>
  </conditionalFormatting>
  <conditionalFormatting sqref="H177">
    <cfRule type="cellIs" dxfId="22" priority="205" stopIfTrue="1" operator="equal">
      <formula>0</formula>
    </cfRule>
  </conditionalFormatting>
  <conditionalFormatting sqref="H188">
    <cfRule type="cellIs" dxfId="21" priority="204" stopIfTrue="1" operator="equal">
      <formula>0</formula>
    </cfRule>
  </conditionalFormatting>
  <conditionalFormatting sqref="H193">
    <cfRule type="cellIs" dxfId="20" priority="203" stopIfTrue="1" operator="equal">
      <formula>0</formula>
    </cfRule>
  </conditionalFormatting>
  <conditionalFormatting sqref="H207">
    <cfRule type="cellIs" dxfId="19" priority="202" stopIfTrue="1" operator="equal">
      <formula>0</formula>
    </cfRule>
  </conditionalFormatting>
  <conditionalFormatting sqref="H232">
    <cfRule type="cellIs" dxfId="18" priority="201" stopIfTrue="1" operator="equal">
      <formula>0</formula>
    </cfRule>
  </conditionalFormatting>
  <conditionalFormatting sqref="H244">
    <cfRule type="cellIs" dxfId="17" priority="200" stopIfTrue="1" operator="equal">
      <formula>0</formula>
    </cfRule>
  </conditionalFormatting>
  <conditionalFormatting sqref="H319">
    <cfRule type="cellIs" dxfId="16" priority="199" stopIfTrue="1" operator="equal">
      <formula>0</formula>
    </cfRule>
  </conditionalFormatting>
  <conditionalFormatting sqref="H331">
    <cfRule type="cellIs" dxfId="15" priority="198" stopIfTrue="1" operator="equal">
      <formula>0</formula>
    </cfRule>
  </conditionalFormatting>
  <conditionalFormatting sqref="H376">
    <cfRule type="cellIs" dxfId="14" priority="197" stopIfTrue="1" operator="equal">
      <formula>0</formula>
    </cfRule>
  </conditionalFormatting>
  <conditionalFormatting sqref="H449">
    <cfRule type="cellIs" dxfId="13" priority="196" stopIfTrue="1" operator="equal">
      <formula>0</formula>
    </cfRule>
  </conditionalFormatting>
  <conditionalFormatting sqref="H517">
    <cfRule type="cellIs" dxfId="12" priority="195" stopIfTrue="1" operator="equal">
      <formula>0</formula>
    </cfRule>
  </conditionalFormatting>
  <conditionalFormatting sqref="H524">
    <cfRule type="cellIs" dxfId="11" priority="194" stopIfTrue="1" operator="equal">
      <formula>0</formula>
    </cfRule>
  </conditionalFormatting>
  <conditionalFormatting sqref="H556:H557 H565 H580">
    <cfRule type="cellIs" dxfId="10" priority="193" stopIfTrue="1" operator="equal">
      <formula>0</formula>
    </cfRule>
  </conditionalFormatting>
  <conditionalFormatting sqref="H609">
    <cfRule type="cellIs" dxfId="9" priority="192" stopIfTrue="1" operator="equal">
      <formula>0</formula>
    </cfRule>
  </conditionalFormatting>
  <conditionalFormatting sqref="H604">
    <cfRule type="cellIs" dxfId="8" priority="83" stopIfTrue="1" operator="equal">
      <formula>0</formula>
    </cfRule>
  </conditionalFormatting>
  <conditionalFormatting sqref="H409:H410">
    <cfRule type="cellIs" dxfId="7" priority="70" stopIfTrue="1" operator="equal">
      <formula>0</formula>
    </cfRule>
  </conditionalFormatting>
  <conditionalFormatting sqref="G12">
    <cfRule type="cellIs" dxfId="6" priority="62" stopIfTrue="1" operator="equal">
      <formula>0</formula>
    </cfRule>
  </conditionalFormatting>
  <conditionalFormatting sqref="H422">
    <cfRule type="cellIs" dxfId="5" priority="54" stopIfTrue="1" operator="equal">
      <formula>0</formula>
    </cfRule>
  </conditionalFormatting>
  <conditionalFormatting sqref="H564">
    <cfRule type="cellIs" dxfId="4" priority="44" stopIfTrue="1" operator="equal">
      <formula>0</formula>
    </cfRule>
  </conditionalFormatting>
  <conditionalFormatting sqref="H579">
    <cfRule type="cellIs" dxfId="3" priority="19" stopIfTrue="1" operator="equal">
      <formula>0</formula>
    </cfRule>
  </conditionalFormatting>
  <conditionalFormatting sqref="I606">
    <cfRule type="cellIs" dxfId="2" priority="5" stopIfTrue="1" operator="equal">
      <formula>0</formula>
    </cfRule>
  </conditionalFormatting>
  <conditionalFormatting sqref="I581">
    <cfRule type="cellIs" dxfId="1" priority="4" stopIfTrue="1" operator="equal">
      <formula>0</formula>
    </cfRule>
  </conditionalFormatting>
  <conditionalFormatting sqref="I566">
    <cfRule type="cellIs" dxfId="0" priority="3" stopIfTrue="1" operator="equal">
      <formula>0</formula>
    </cfRule>
  </conditionalFormatting>
  <printOptions horizontalCentered="1"/>
  <pageMargins left="0.27559055118110237" right="0.35433070866141736" top="1.1811023622047245" bottom="0.31496062992125984" header="0.35433070866141736" footer="0.19685039370078741"/>
  <pageSetup paperSize="9" scale="59" fitToHeight="0" orientation="portrait" r:id="rId1"/>
  <headerFooter alignWithMargins="0">
    <oddHeader xml:space="preserve">&amp;CMinistério da Educação
Fundo Nacional de Desenvolvimento da Educação
Coordenação Geral de Infra-Estrutura - CGEST
&amp;"Arial,Negrito"Planilha Orçamentária - Projeto Padrão Tipo 1&amp;"Arial,Normal"
</oddHead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95"/>
  <sheetViews>
    <sheetView view="pageBreakPreview" topLeftCell="A73" zoomScale="80" zoomScaleNormal="80" zoomScaleSheetLayoutView="80" workbookViewId="0">
      <selection activeCell="C90" sqref="C90"/>
    </sheetView>
  </sheetViews>
  <sheetFormatPr defaultRowHeight="12.75"/>
  <cols>
    <col min="1" max="1" width="12" style="23" customWidth="1"/>
    <col min="2" max="2" width="65.875" style="23" customWidth="1"/>
    <col min="3" max="3" width="19.875" style="23" customWidth="1"/>
    <col min="4" max="4" width="9.25" style="23" bestFit="1" customWidth="1"/>
    <col min="5" max="5" width="11.25" style="23" customWidth="1"/>
    <col min="6" max="12" width="12.625" style="23" customWidth="1"/>
    <col min="13" max="13" width="12.5" style="23" customWidth="1"/>
    <col min="14" max="14" width="14.125" style="23" customWidth="1"/>
    <col min="15" max="15" width="18.75" style="23" customWidth="1"/>
    <col min="16" max="16" width="11.5" style="23" bestFit="1" customWidth="1"/>
    <col min="17" max="257" width="9" style="23"/>
    <col min="258" max="258" width="42.625" style="23" customWidth="1"/>
    <col min="259" max="259" width="14" style="23" customWidth="1"/>
    <col min="260" max="260" width="9.25" style="23" bestFit="1" customWidth="1"/>
    <col min="261" max="261" width="11.25" style="23" customWidth="1"/>
    <col min="262" max="268" width="12.625" style="23" customWidth="1"/>
    <col min="269" max="269" width="10.5" style="23" customWidth="1"/>
    <col min="270" max="513" width="9" style="23"/>
    <col min="514" max="514" width="42.625" style="23" customWidth="1"/>
    <col min="515" max="515" width="14" style="23" customWidth="1"/>
    <col min="516" max="516" width="9.25" style="23" bestFit="1" customWidth="1"/>
    <col min="517" max="517" width="11.25" style="23" customWidth="1"/>
    <col min="518" max="524" width="12.625" style="23" customWidth="1"/>
    <col min="525" max="525" width="10.5" style="23" customWidth="1"/>
    <col min="526" max="769" width="9" style="23"/>
    <col min="770" max="770" width="42.625" style="23" customWidth="1"/>
    <col min="771" max="771" width="14" style="23" customWidth="1"/>
    <col min="772" max="772" width="9.25" style="23" bestFit="1" customWidth="1"/>
    <col min="773" max="773" width="11.25" style="23" customWidth="1"/>
    <col min="774" max="780" width="12.625" style="23" customWidth="1"/>
    <col min="781" max="781" width="10.5" style="23" customWidth="1"/>
    <col min="782" max="1025" width="9" style="23"/>
    <col min="1026" max="1026" width="42.625" style="23" customWidth="1"/>
    <col min="1027" max="1027" width="14" style="23" customWidth="1"/>
    <col min="1028" max="1028" width="9.25" style="23" bestFit="1" customWidth="1"/>
    <col min="1029" max="1029" width="11.25" style="23" customWidth="1"/>
    <col min="1030" max="1036" width="12.625" style="23" customWidth="1"/>
    <col min="1037" max="1037" width="10.5" style="23" customWidth="1"/>
    <col min="1038" max="1281" width="9" style="23"/>
    <col min="1282" max="1282" width="42.625" style="23" customWidth="1"/>
    <col min="1283" max="1283" width="14" style="23" customWidth="1"/>
    <col min="1284" max="1284" width="9.25" style="23" bestFit="1" customWidth="1"/>
    <col min="1285" max="1285" width="11.25" style="23" customWidth="1"/>
    <col min="1286" max="1292" width="12.625" style="23" customWidth="1"/>
    <col min="1293" max="1293" width="10.5" style="23" customWidth="1"/>
    <col min="1294" max="1537" width="9" style="23"/>
    <col min="1538" max="1538" width="42.625" style="23" customWidth="1"/>
    <col min="1539" max="1539" width="14" style="23" customWidth="1"/>
    <col min="1540" max="1540" width="9.25" style="23" bestFit="1" customWidth="1"/>
    <col min="1541" max="1541" width="11.25" style="23" customWidth="1"/>
    <col min="1542" max="1548" width="12.625" style="23" customWidth="1"/>
    <col min="1549" max="1549" width="10.5" style="23" customWidth="1"/>
    <col min="1550" max="1793" width="9" style="23"/>
    <col min="1794" max="1794" width="42.625" style="23" customWidth="1"/>
    <col min="1795" max="1795" width="14" style="23" customWidth="1"/>
    <col min="1796" max="1796" width="9.25" style="23" bestFit="1" customWidth="1"/>
    <col min="1797" max="1797" width="11.25" style="23" customWidth="1"/>
    <col min="1798" max="1804" width="12.625" style="23" customWidth="1"/>
    <col min="1805" max="1805" width="10.5" style="23" customWidth="1"/>
    <col min="1806" max="2049" width="9" style="23"/>
    <col min="2050" max="2050" width="42.625" style="23" customWidth="1"/>
    <col min="2051" max="2051" width="14" style="23" customWidth="1"/>
    <col min="2052" max="2052" width="9.25" style="23" bestFit="1" customWidth="1"/>
    <col min="2053" max="2053" width="11.25" style="23" customWidth="1"/>
    <col min="2054" max="2060" width="12.625" style="23" customWidth="1"/>
    <col min="2061" max="2061" width="10.5" style="23" customWidth="1"/>
    <col min="2062" max="2305" width="9" style="23"/>
    <col min="2306" max="2306" width="42.625" style="23" customWidth="1"/>
    <col min="2307" max="2307" width="14" style="23" customWidth="1"/>
    <col min="2308" max="2308" width="9.25" style="23" bestFit="1" customWidth="1"/>
    <col min="2309" max="2309" width="11.25" style="23" customWidth="1"/>
    <col min="2310" max="2316" width="12.625" style="23" customWidth="1"/>
    <col min="2317" max="2317" width="10.5" style="23" customWidth="1"/>
    <col min="2318" max="2561" width="9" style="23"/>
    <col min="2562" max="2562" width="42.625" style="23" customWidth="1"/>
    <col min="2563" max="2563" width="14" style="23" customWidth="1"/>
    <col min="2564" max="2564" width="9.25" style="23" bestFit="1" customWidth="1"/>
    <col min="2565" max="2565" width="11.25" style="23" customWidth="1"/>
    <col min="2566" max="2572" width="12.625" style="23" customWidth="1"/>
    <col min="2573" max="2573" width="10.5" style="23" customWidth="1"/>
    <col min="2574" max="2817" width="9" style="23"/>
    <col min="2818" max="2818" width="42.625" style="23" customWidth="1"/>
    <col min="2819" max="2819" width="14" style="23" customWidth="1"/>
    <col min="2820" max="2820" width="9.25" style="23" bestFit="1" customWidth="1"/>
    <col min="2821" max="2821" width="11.25" style="23" customWidth="1"/>
    <col min="2822" max="2828" width="12.625" style="23" customWidth="1"/>
    <col min="2829" max="2829" width="10.5" style="23" customWidth="1"/>
    <col min="2830" max="3073" width="9" style="23"/>
    <col min="3074" max="3074" width="42.625" style="23" customWidth="1"/>
    <col min="3075" max="3075" width="14" style="23" customWidth="1"/>
    <col min="3076" max="3076" width="9.25" style="23" bestFit="1" customWidth="1"/>
    <col min="3077" max="3077" width="11.25" style="23" customWidth="1"/>
    <col min="3078" max="3084" width="12.625" style="23" customWidth="1"/>
    <col min="3085" max="3085" width="10.5" style="23" customWidth="1"/>
    <col min="3086" max="3329" width="9" style="23"/>
    <col min="3330" max="3330" width="42.625" style="23" customWidth="1"/>
    <col min="3331" max="3331" width="14" style="23" customWidth="1"/>
    <col min="3332" max="3332" width="9.25" style="23" bestFit="1" customWidth="1"/>
    <col min="3333" max="3333" width="11.25" style="23" customWidth="1"/>
    <col min="3334" max="3340" width="12.625" style="23" customWidth="1"/>
    <col min="3341" max="3341" width="10.5" style="23" customWidth="1"/>
    <col min="3342" max="3585" width="9" style="23"/>
    <col min="3586" max="3586" width="42.625" style="23" customWidth="1"/>
    <col min="3587" max="3587" width="14" style="23" customWidth="1"/>
    <col min="3588" max="3588" width="9.25" style="23" bestFit="1" customWidth="1"/>
    <col min="3589" max="3589" width="11.25" style="23" customWidth="1"/>
    <col min="3590" max="3596" width="12.625" style="23" customWidth="1"/>
    <col min="3597" max="3597" width="10.5" style="23" customWidth="1"/>
    <col min="3598" max="3841" width="9" style="23"/>
    <col min="3842" max="3842" width="42.625" style="23" customWidth="1"/>
    <col min="3843" max="3843" width="14" style="23" customWidth="1"/>
    <col min="3844" max="3844" width="9.25" style="23" bestFit="1" customWidth="1"/>
    <col min="3845" max="3845" width="11.25" style="23" customWidth="1"/>
    <col min="3846" max="3852" width="12.625" style="23" customWidth="1"/>
    <col min="3853" max="3853" width="10.5" style="23" customWidth="1"/>
    <col min="3854" max="4097" width="9" style="23"/>
    <col min="4098" max="4098" width="42.625" style="23" customWidth="1"/>
    <col min="4099" max="4099" width="14" style="23" customWidth="1"/>
    <col min="4100" max="4100" width="9.25" style="23" bestFit="1" customWidth="1"/>
    <col min="4101" max="4101" width="11.25" style="23" customWidth="1"/>
    <col min="4102" max="4108" width="12.625" style="23" customWidth="1"/>
    <col min="4109" max="4109" width="10.5" style="23" customWidth="1"/>
    <col min="4110" max="4353" width="9" style="23"/>
    <col min="4354" max="4354" width="42.625" style="23" customWidth="1"/>
    <col min="4355" max="4355" width="14" style="23" customWidth="1"/>
    <col min="4356" max="4356" width="9.25" style="23" bestFit="1" customWidth="1"/>
    <col min="4357" max="4357" width="11.25" style="23" customWidth="1"/>
    <col min="4358" max="4364" width="12.625" style="23" customWidth="1"/>
    <col min="4365" max="4365" width="10.5" style="23" customWidth="1"/>
    <col min="4366" max="4609" width="9" style="23"/>
    <col min="4610" max="4610" width="42.625" style="23" customWidth="1"/>
    <col min="4611" max="4611" width="14" style="23" customWidth="1"/>
    <col min="4612" max="4612" width="9.25" style="23" bestFit="1" customWidth="1"/>
    <col min="4613" max="4613" width="11.25" style="23" customWidth="1"/>
    <col min="4614" max="4620" width="12.625" style="23" customWidth="1"/>
    <col min="4621" max="4621" width="10.5" style="23" customWidth="1"/>
    <col min="4622" max="4865" width="9" style="23"/>
    <col min="4866" max="4866" width="42.625" style="23" customWidth="1"/>
    <col min="4867" max="4867" width="14" style="23" customWidth="1"/>
    <col min="4868" max="4868" width="9.25" style="23" bestFit="1" customWidth="1"/>
    <col min="4869" max="4869" width="11.25" style="23" customWidth="1"/>
    <col min="4870" max="4876" width="12.625" style="23" customWidth="1"/>
    <col min="4877" max="4877" width="10.5" style="23" customWidth="1"/>
    <col min="4878" max="5121" width="9" style="23"/>
    <col min="5122" max="5122" width="42.625" style="23" customWidth="1"/>
    <col min="5123" max="5123" width="14" style="23" customWidth="1"/>
    <col min="5124" max="5124" width="9.25" style="23" bestFit="1" customWidth="1"/>
    <col min="5125" max="5125" width="11.25" style="23" customWidth="1"/>
    <col min="5126" max="5132" width="12.625" style="23" customWidth="1"/>
    <col min="5133" max="5133" width="10.5" style="23" customWidth="1"/>
    <col min="5134" max="5377" width="9" style="23"/>
    <col min="5378" max="5378" width="42.625" style="23" customWidth="1"/>
    <col min="5379" max="5379" width="14" style="23" customWidth="1"/>
    <col min="5380" max="5380" width="9.25" style="23" bestFit="1" customWidth="1"/>
    <col min="5381" max="5381" width="11.25" style="23" customWidth="1"/>
    <col min="5382" max="5388" width="12.625" style="23" customWidth="1"/>
    <col min="5389" max="5389" width="10.5" style="23" customWidth="1"/>
    <col min="5390" max="5633" width="9" style="23"/>
    <col min="5634" max="5634" width="42.625" style="23" customWidth="1"/>
    <col min="5635" max="5635" width="14" style="23" customWidth="1"/>
    <col min="5636" max="5636" width="9.25" style="23" bestFit="1" customWidth="1"/>
    <col min="5637" max="5637" width="11.25" style="23" customWidth="1"/>
    <col min="5638" max="5644" width="12.625" style="23" customWidth="1"/>
    <col min="5645" max="5645" width="10.5" style="23" customWidth="1"/>
    <col min="5646" max="5889" width="9" style="23"/>
    <col min="5890" max="5890" width="42.625" style="23" customWidth="1"/>
    <col min="5891" max="5891" width="14" style="23" customWidth="1"/>
    <col min="5892" max="5892" width="9.25" style="23" bestFit="1" customWidth="1"/>
    <col min="5893" max="5893" width="11.25" style="23" customWidth="1"/>
    <col min="5894" max="5900" width="12.625" style="23" customWidth="1"/>
    <col min="5901" max="5901" width="10.5" style="23" customWidth="1"/>
    <col min="5902" max="6145" width="9" style="23"/>
    <col min="6146" max="6146" width="42.625" style="23" customWidth="1"/>
    <col min="6147" max="6147" width="14" style="23" customWidth="1"/>
    <col min="6148" max="6148" width="9.25" style="23" bestFit="1" customWidth="1"/>
    <col min="6149" max="6149" width="11.25" style="23" customWidth="1"/>
    <col min="6150" max="6156" width="12.625" style="23" customWidth="1"/>
    <col min="6157" max="6157" width="10.5" style="23" customWidth="1"/>
    <col min="6158" max="6401" width="9" style="23"/>
    <col min="6402" max="6402" width="42.625" style="23" customWidth="1"/>
    <col min="6403" max="6403" width="14" style="23" customWidth="1"/>
    <col min="6404" max="6404" width="9.25" style="23" bestFit="1" customWidth="1"/>
    <col min="6405" max="6405" width="11.25" style="23" customWidth="1"/>
    <col min="6406" max="6412" width="12.625" style="23" customWidth="1"/>
    <col min="6413" max="6413" width="10.5" style="23" customWidth="1"/>
    <col min="6414" max="6657" width="9" style="23"/>
    <col min="6658" max="6658" width="42.625" style="23" customWidth="1"/>
    <col min="6659" max="6659" width="14" style="23" customWidth="1"/>
    <col min="6660" max="6660" width="9.25" style="23" bestFit="1" customWidth="1"/>
    <col min="6661" max="6661" width="11.25" style="23" customWidth="1"/>
    <col min="6662" max="6668" width="12.625" style="23" customWidth="1"/>
    <col min="6669" max="6669" width="10.5" style="23" customWidth="1"/>
    <col min="6670" max="6913" width="9" style="23"/>
    <col min="6914" max="6914" width="42.625" style="23" customWidth="1"/>
    <col min="6915" max="6915" width="14" style="23" customWidth="1"/>
    <col min="6916" max="6916" width="9.25" style="23" bestFit="1" customWidth="1"/>
    <col min="6917" max="6917" width="11.25" style="23" customWidth="1"/>
    <col min="6918" max="6924" width="12.625" style="23" customWidth="1"/>
    <col min="6925" max="6925" width="10.5" style="23" customWidth="1"/>
    <col min="6926" max="7169" width="9" style="23"/>
    <col min="7170" max="7170" width="42.625" style="23" customWidth="1"/>
    <col min="7171" max="7171" width="14" style="23" customWidth="1"/>
    <col min="7172" max="7172" width="9.25" style="23" bestFit="1" customWidth="1"/>
    <col min="7173" max="7173" width="11.25" style="23" customWidth="1"/>
    <col min="7174" max="7180" width="12.625" style="23" customWidth="1"/>
    <col min="7181" max="7181" width="10.5" style="23" customWidth="1"/>
    <col min="7182" max="7425" width="9" style="23"/>
    <col min="7426" max="7426" width="42.625" style="23" customWidth="1"/>
    <col min="7427" max="7427" width="14" style="23" customWidth="1"/>
    <col min="7428" max="7428" width="9.25" style="23" bestFit="1" customWidth="1"/>
    <col min="7429" max="7429" width="11.25" style="23" customWidth="1"/>
    <col min="7430" max="7436" width="12.625" style="23" customWidth="1"/>
    <col min="7437" max="7437" width="10.5" style="23" customWidth="1"/>
    <col min="7438" max="7681" width="9" style="23"/>
    <col min="7682" max="7682" width="42.625" style="23" customWidth="1"/>
    <col min="7683" max="7683" width="14" style="23" customWidth="1"/>
    <col min="7684" max="7684" width="9.25" style="23" bestFit="1" customWidth="1"/>
    <col min="7685" max="7685" width="11.25" style="23" customWidth="1"/>
    <col min="7686" max="7692" width="12.625" style="23" customWidth="1"/>
    <col min="7693" max="7693" width="10.5" style="23" customWidth="1"/>
    <col min="7694" max="7937" width="9" style="23"/>
    <col min="7938" max="7938" width="42.625" style="23" customWidth="1"/>
    <col min="7939" max="7939" width="14" style="23" customWidth="1"/>
    <col min="7940" max="7940" width="9.25" style="23" bestFit="1" customWidth="1"/>
    <col min="7941" max="7941" width="11.25" style="23" customWidth="1"/>
    <col min="7942" max="7948" width="12.625" style="23" customWidth="1"/>
    <col min="7949" max="7949" width="10.5" style="23" customWidth="1"/>
    <col min="7950" max="8193" width="9" style="23"/>
    <col min="8194" max="8194" width="42.625" style="23" customWidth="1"/>
    <col min="8195" max="8195" width="14" style="23" customWidth="1"/>
    <col min="8196" max="8196" width="9.25" style="23" bestFit="1" customWidth="1"/>
    <col min="8197" max="8197" width="11.25" style="23" customWidth="1"/>
    <col min="8198" max="8204" width="12.625" style="23" customWidth="1"/>
    <col min="8205" max="8205" width="10.5" style="23" customWidth="1"/>
    <col min="8206" max="8449" width="9" style="23"/>
    <col min="8450" max="8450" width="42.625" style="23" customWidth="1"/>
    <col min="8451" max="8451" width="14" style="23" customWidth="1"/>
    <col min="8452" max="8452" width="9.25" style="23" bestFit="1" customWidth="1"/>
    <col min="8453" max="8453" width="11.25" style="23" customWidth="1"/>
    <col min="8454" max="8460" width="12.625" style="23" customWidth="1"/>
    <col min="8461" max="8461" width="10.5" style="23" customWidth="1"/>
    <col min="8462" max="8705" width="9" style="23"/>
    <col min="8706" max="8706" width="42.625" style="23" customWidth="1"/>
    <col min="8707" max="8707" width="14" style="23" customWidth="1"/>
    <col min="8708" max="8708" width="9.25" style="23" bestFit="1" customWidth="1"/>
    <col min="8709" max="8709" width="11.25" style="23" customWidth="1"/>
    <col min="8710" max="8716" width="12.625" style="23" customWidth="1"/>
    <col min="8717" max="8717" width="10.5" style="23" customWidth="1"/>
    <col min="8718" max="8961" width="9" style="23"/>
    <col min="8962" max="8962" width="42.625" style="23" customWidth="1"/>
    <col min="8963" max="8963" width="14" style="23" customWidth="1"/>
    <col min="8964" max="8964" width="9.25" style="23" bestFit="1" customWidth="1"/>
    <col min="8965" max="8965" width="11.25" style="23" customWidth="1"/>
    <col min="8966" max="8972" width="12.625" style="23" customWidth="1"/>
    <col min="8973" max="8973" width="10.5" style="23" customWidth="1"/>
    <col min="8974" max="9217" width="9" style="23"/>
    <col min="9218" max="9218" width="42.625" style="23" customWidth="1"/>
    <col min="9219" max="9219" width="14" style="23" customWidth="1"/>
    <col min="9220" max="9220" width="9.25" style="23" bestFit="1" customWidth="1"/>
    <col min="9221" max="9221" width="11.25" style="23" customWidth="1"/>
    <col min="9222" max="9228" width="12.625" style="23" customWidth="1"/>
    <col min="9229" max="9229" width="10.5" style="23" customWidth="1"/>
    <col min="9230" max="9473" width="9" style="23"/>
    <col min="9474" max="9474" width="42.625" style="23" customWidth="1"/>
    <col min="9475" max="9475" width="14" style="23" customWidth="1"/>
    <col min="9476" max="9476" width="9.25" style="23" bestFit="1" customWidth="1"/>
    <col min="9477" max="9477" width="11.25" style="23" customWidth="1"/>
    <col min="9478" max="9484" width="12.625" style="23" customWidth="1"/>
    <col min="9485" max="9485" width="10.5" style="23" customWidth="1"/>
    <col min="9486" max="9729" width="9" style="23"/>
    <col min="9730" max="9730" width="42.625" style="23" customWidth="1"/>
    <col min="9731" max="9731" width="14" style="23" customWidth="1"/>
    <col min="9732" max="9732" width="9.25" style="23" bestFit="1" customWidth="1"/>
    <col min="9733" max="9733" width="11.25" style="23" customWidth="1"/>
    <col min="9734" max="9740" width="12.625" style="23" customWidth="1"/>
    <col min="9741" max="9741" width="10.5" style="23" customWidth="1"/>
    <col min="9742" max="9985" width="9" style="23"/>
    <col min="9986" max="9986" width="42.625" style="23" customWidth="1"/>
    <col min="9987" max="9987" width="14" style="23" customWidth="1"/>
    <col min="9988" max="9988" width="9.25" style="23" bestFit="1" customWidth="1"/>
    <col min="9989" max="9989" width="11.25" style="23" customWidth="1"/>
    <col min="9990" max="9996" width="12.625" style="23" customWidth="1"/>
    <col min="9997" max="9997" width="10.5" style="23" customWidth="1"/>
    <col min="9998" max="10241" width="9" style="23"/>
    <col min="10242" max="10242" width="42.625" style="23" customWidth="1"/>
    <col min="10243" max="10243" width="14" style="23" customWidth="1"/>
    <col min="10244" max="10244" width="9.25" style="23" bestFit="1" customWidth="1"/>
    <col min="10245" max="10245" width="11.25" style="23" customWidth="1"/>
    <col min="10246" max="10252" width="12.625" style="23" customWidth="1"/>
    <col min="10253" max="10253" width="10.5" style="23" customWidth="1"/>
    <col min="10254" max="10497" width="9" style="23"/>
    <col min="10498" max="10498" width="42.625" style="23" customWidth="1"/>
    <col min="10499" max="10499" width="14" style="23" customWidth="1"/>
    <col min="10500" max="10500" width="9.25" style="23" bestFit="1" customWidth="1"/>
    <col min="10501" max="10501" width="11.25" style="23" customWidth="1"/>
    <col min="10502" max="10508" width="12.625" style="23" customWidth="1"/>
    <col min="10509" max="10509" width="10.5" style="23" customWidth="1"/>
    <col min="10510" max="10753" width="9" style="23"/>
    <col min="10754" max="10754" width="42.625" style="23" customWidth="1"/>
    <col min="10755" max="10755" width="14" style="23" customWidth="1"/>
    <col min="10756" max="10756" width="9.25" style="23" bestFit="1" customWidth="1"/>
    <col min="10757" max="10757" width="11.25" style="23" customWidth="1"/>
    <col min="10758" max="10764" width="12.625" style="23" customWidth="1"/>
    <col min="10765" max="10765" width="10.5" style="23" customWidth="1"/>
    <col min="10766" max="11009" width="9" style="23"/>
    <col min="11010" max="11010" width="42.625" style="23" customWidth="1"/>
    <col min="11011" max="11011" width="14" style="23" customWidth="1"/>
    <col min="11012" max="11012" width="9.25" style="23" bestFit="1" customWidth="1"/>
    <col min="11013" max="11013" width="11.25" style="23" customWidth="1"/>
    <col min="11014" max="11020" width="12.625" style="23" customWidth="1"/>
    <col min="11021" max="11021" width="10.5" style="23" customWidth="1"/>
    <col min="11022" max="11265" width="9" style="23"/>
    <col min="11266" max="11266" width="42.625" style="23" customWidth="1"/>
    <col min="11267" max="11267" width="14" style="23" customWidth="1"/>
    <col min="11268" max="11268" width="9.25" style="23" bestFit="1" customWidth="1"/>
    <col min="11269" max="11269" width="11.25" style="23" customWidth="1"/>
    <col min="11270" max="11276" width="12.625" style="23" customWidth="1"/>
    <col min="11277" max="11277" width="10.5" style="23" customWidth="1"/>
    <col min="11278" max="11521" width="9" style="23"/>
    <col min="11522" max="11522" width="42.625" style="23" customWidth="1"/>
    <col min="11523" max="11523" width="14" style="23" customWidth="1"/>
    <col min="11524" max="11524" width="9.25" style="23" bestFit="1" customWidth="1"/>
    <col min="11525" max="11525" width="11.25" style="23" customWidth="1"/>
    <col min="11526" max="11532" width="12.625" style="23" customWidth="1"/>
    <col min="11533" max="11533" width="10.5" style="23" customWidth="1"/>
    <col min="11534" max="11777" width="9" style="23"/>
    <col min="11778" max="11778" width="42.625" style="23" customWidth="1"/>
    <col min="11779" max="11779" width="14" style="23" customWidth="1"/>
    <col min="11780" max="11780" width="9.25" style="23" bestFit="1" customWidth="1"/>
    <col min="11781" max="11781" width="11.25" style="23" customWidth="1"/>
    <col min="11782" max="11788" width="12.625" style="23" customWidth="1"/>
    <col min="11789" max="11789" width="10.5" style="23" customWidth="1"/>
    <col min="11790" max="12033" width="9" style="23"/>
    <col min="12034" max="12034" width="42.625" style="23" customWidth="1"/>
    <col min="12035" max="12035" width="14" style="23" customWidth="1"/>
    <col min="12036" max="12036" width="9.25" style="23" bestFit="1" customWidth="1"/>
    <col min="12037" max="12037" width="11.25" style="23" customWidth="1"/>
    <col min="12038" max="12044" width="12.625" style="23" customWidth="1"/>
    <col min="12045" max="12045" width="10.5" style="23" customWidth="1"/>
    <col min="12046" max="12289" width="9" style="23"/>
    <col min="12290" max="12290" width="42.625" style="23" customWidth="1"/>
    <col min="12291" max="12291" width="14" style="23" customWidth="1"/>
    <col min="12292" max="12292" width="9.25" style="23" bestFit="1" customWidth="1"/>
    <col min="12293" max="12293" width="11.25" style="23" customWidth="1"/>
    <col min="12294" max="12300" width="12.625" style="23" customWidth="1"/>
    <col min="12301" max="12301" width="10.5" style="23" customWidth="1"/>
    <col min="12302" max="12545" width="9" style="23"/>
    <col min="12546" max="12546" width="42.625" style="23" customWidth="1"/>
    <col min="12547" max="12547" width="14" style="23" customWidth="1"/>
    <col min="12548" max="12548" width="9.25" style="23" bestFit="1" customWidth="1"/>
    <col min="12549" max="12549" width="11.25" style="23" customWidth="1"/>
    <col min="12550" max="12556" width="12.625" style="23" customWidth="1"/>
    <col min="12557" max="12557" width="10.5" style="23" customWidth="1"/>
    <col min="12558" max="12801" width="9" style="23"/>
    <col min="12802" max="12802" width="42.625" style="23" customWidth="1"/>
    <col min="12803" max="12803" width="14" style="23" customWidth="1"/>
    <col min="12804" max="12804" width="9.25" style="23" bestFit="1" customWidth="1"/>
    <col min="12805" max="12805" width="11.25" style="23" customWidth="1"/>
    <col min="12806" max="12812" width="12.625" style="23" customWidth="1"/>
    <col min="12813" max="12813" width="10.5" style="23" customWidth="1"/>
    <col min="12814" max="13057" width="9" style="23"/>
    <col min="13058" max="13058" width="42.625" style="23" customWidth="1"/>
    <col min="13059" max="13059" width="14" style="23" customWidth="1"/>
    <col min="13060" max="13060" width="9.25" style="23" bestFit="1" customWidth="1"/>
    <col min="13061" max="13061" width="11.25" style="23" customWidth="1"/>
    <col min="13062" max="13068" width="12.625" style="23" customWidth="1"/>
    <col min="13069" max="13069" width="10.5" style="23" customWidth="1"/>
    <col min="13070" max="13313" width="9" style="23"/>
    <col min="13314" max="13314" width="42.625" style="23" customWidth="1"/>
    <col min="13315" max="13315" width="14" style="23" customWidth="1"/>
    <col min="13316" max="13316" width="9.25" style="23" bestFit="1" customWidth="1"/>
    <col min="13317" max="13317" width="11.25" style="23" customWidth="1"/>
    <col min="13318" max="13324" width="12.625" style="23" customWidth="1"/>
    <col min="13325" max="13325" width="10.5" style="23" customWidth="1"/>
    <col min="13326" max="13569" width="9" style="23"/>
    <col min="13570" max="13570" width="42.625" style="23" customWidth="1"/>
    <col min="13571" max="13571" width="14" style="23" customWidth="1"/>
    <col min="13572" max="13572" width="9.25" style="23" bestFit="1" customWidth="1"/>
    <col min="13573" max="13573" width="11.25" style="23" customWidth="1"/>
    <col min="13574" max="13580" width="12.625" style="23" customWidth="1"/>
    <col min="13581" max="13581" width="10.5" style="23" customWidth="1"/>
    <col min="13582" max="13825" width="9" style="23"/>
    <col min="13826" max="13826" width="42.625" style="23" customWidth="1"/>
    <col min="13827" max="13827" width="14" style="23" customWidth="1"/>
    <col min="13828" max="13828" width="9.25" style="23" bestFit="1" customWidth="1"/>
    <col min="13829" max="13829" width="11.25" style="23" customWidth="1"/>
    <col min="13830" max="13836" width="12.625" style="23" customWidth="1"/>
    <col min="13837" max="13837" width="10.5" style="23" customWidth="1"/>
    <col min="13838" max="14081" width="9" style="23"/>
    <col min="14082" max="14082" width="42.625" style="23" customWidth="1"/>
    <col min="14083" max="14083" width="14" style="23" customWidth="1"/>
    <col min="14084" max="14084" width="9.25" style="23" bestFit="1" customWidth="1"/>
    <col min="14085" max="14085" width="11.25" style="23" customWidth="1"/>
    <col min="14086" max="14092" width="12.625" style="23" customWidth="1"/>
    <col min="14093" max="14093" width="10.5" style="23" customWidth="1"/>
    <col min="14094" max="14337" width="9" style="23"/>
    <col min="14338" max="14338" width="42.625" style="23" customWidth="1"/>
    <col min="14339" max="14339" width="14" style="23" customWidth="1"/>
    <col min="14340" max="14340" width="9.25" style="23" bestFit="1" customWidth="1"/>
    <col min="14341" max="14341" width="11.25" style="23" customWidth="1"/>
    <col min="14342" max="14348" width="12.625" style="23" customWidth="1"/>
    <col min="14349" max="14349" width="10.5" style="23" customWidth="1"/>
    <col min="14350" max="14593" width="9" style="23"/>
    <col min="14594" max="14594" width="42.625" style="23" customWidth="1"/>
    <col min="14595" max="14595" width="14" style="23" customWidth="1"/>
    <col min="14596" max="14596" width="9.25" style="23" bestFit="1" customWidth="1"/>
    <col min="14597" max="14597" width="11.25" style="23" customWidth="1"/>
    <col min="14598" max="14604" width="12.625" style="23" customWidth="1"/>
    <col min="14605" max="14605" width="10.5" style="23" customWidth="1"/>
    <col min="14606" max="14849" width="9" style="23"/>
    <col min="14850" max="14850" width="42.625" style="23" customWidth="1"/>
    <col min="14851" max="14851" width="14" style="23" customWidth="1"/>
    <col min="14852" max="14852" width="9.25" style="23" bestFit="1" customWidth="1"/>
    <col min="14853" max="14853" width="11.25" style="23" customWidth="1"/>
    <col min="14854" max="14860" width="12.625" style="23" customWidth="1"/>
    <col min="14861" max="14861" width="10.5" style="23" customWidth="1"/>
    <col min="14862" max="15105" width="9" style="23"/>
    <col min="15106" max="15106" width="42.625" style="23" customWidth="1"/>
    <col min="15107" max="15107" width="14" style="23" customWidth="1"/>
    <col min="15108" max="15108" width="9.25" style="23" bestFit="1" customWidth="1"/>
    <col min="15109" max="15109" width="11.25" style="23" customWidth="1"/>
    <col min="15110" max="15116" width="12.625" style="23" customWidth="1"/>
    <col min="15117" max="15117" width="10.5" style="23" customWidth="1"/>
    <col min="15118" max="15361" width="9" style="23"/>
    <col min="15362" max="15362" width="42.625" style="23" customWidth="1"/>
    <col min="15363" max="15363" width="14" style="23" customWidth="1"/>
    <col min="15364" max="15364" width="9.25" style="23" bestFit="1" customWidth="1"/>
    <col min="15365" max="15365" width="11.25" style="23" customWidth="1"/>
    <col min="15366" max="15372" width="12.625" style="23" customWidth="1"/>
    <col min="15373" max="15373" width="10.5" style="23" customWidth="1"/>
    <col min="15374" max="15617" width="9" style="23"/>
    <col min="15618" max="15618" width="42.625" style="23" customWidth="1"/>
    <col min="15619" max="15619" width="14" style="23" customWidth="1"/>
    <col min="15620" max="15620" width="9.25" style="23" bestFit="1" customWidth="1"/>
    <col min="15621" max="15621" width="11.25" style="23" customWidth="1"/>
    <col min="15622" max="15628" width="12.625" style="23" customWidth="1"/>
    <col min="15629" max="15629" width="10.5" style="23" customWidth="1"/>
    <col min="15630" max="15873" width="9" style="23"/>
    <col min="15874" max="15874" width="42.625" style="23" customWidth="1"/>
    <col min="15875" max="15875" width="14" style="23" customWidth="1"/>
    <col min="15876" max="15876" width="9.25" style="23" bestFit="1" customWidth="1"/>
    <col min="15877" max="15877" width="11.25" style="23" customWidth="1"/>
    <col min="15878" max="15884" width="12.625" style="23" customWidth="1"/>
    <col min="15885" max="15885" width="10.5" style="23" customWidth="1"/>
    <col min="15886" max="16129" width="9" style="23"/>
    <col min="16130" max="16130" width="42.625" style="23" customWidth="1"/>
    <col min="16131" max="16131" width="14" style="23" customWidth="1"/>
    <col min="16132" max="16132" width="9.25" style="23" bestFit="1" customWidth="1"/>
    <col min="16133" max="16133" width="11.25" style="23" customWidth="1"/>
    <col min="16134" max="16140" width="12.625" style="23" customWidth="1"/>
    <col min="16141" max="16141" width="10.5" style="23" customWidth="1"/>
    <col min="16142" max="16384" width="9" style="23"/>
  </cols>
  <sheetData>
    <row r="1" spans="1:16" s="46" customFormat="1" ht="18" customHeight="1">
      <c r="A1" s="248" t="s">
        <v>1162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50"/>
    </row>
    <row r="2" spans="1:16" s="46" customFormat="1" ht="18" customHeight="1">
      <c r="A2" s="251"/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3"/>
    </row>
    <row r="3" spans="1:16" s="46" customFormat="1" ht="14.25" customHeight="1" thickBot="1">
      <c r="A3" s="254"/>
      <c r="B3" s="255"/>
      <c r="C3" s="255"/>
      <c r="D3" s="255"/>
      <c r="E3" s="255"/>
      <c r="F3" s="255"/>
      <c r="G3" s="255"/>
      <c r="H3" s="255"/>
      <c r="I3" s="255"/>
      <c r="J3" s="255"/>
      <c r="K3" s="255"/>
      <c r="L3" s="255"/>
      <c r="M3" s="255"/>
      <c r="N3" s="256"/>
    </row>
    <row r="4" spans="1:16" s="46" customFormat="1" ht="13.5" thickBot="1">
      <c r="A4" s="216"/>
      <c r="B4" s="216"/>
      <c r="C4" s="217"/>
      <c r="D4" s="218"/>
      <c r="E4" s="47"/>
      <c r="F4" s="216"/>
      <c r="G4" s="216"/>
      <c r="H4" s="216"/>
    </row>
    <row r="5" spans="1:16" s="46" customFormat="1" ht="14.25" customHeight="1">
      <c r="A5" s="257" t="s">
        <v>1163</v>
      </c>
      <c r="B5" s="258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9"/>
    </row>
    <row r="6" spans="1:16" s="46" customFormat="1">
      <c r="A6" s="48" t="s">
        <v>1164</v>
      </c>
      <c r="B6" s="216" t="s">
        <v>1147</v>
      </c>
      <c r="C6" s="217"/>
      <c r="D6" s="218"/>
      <c r="E6" s="49"/>
      <c r="F6" s="219"/>
      <c r="G6" s="216"/>
      <c r="H6" s="218"/>
      <c r="N6" s="50"/>
    </row>
    <row r="7" spans="1:16" ht="6.75" customHeight="1" thickBot="1"/>
    <row r="8" spans="1:16" s="215" customFormat="1" ht="13.5" thickBot="1">
      <c r="A8" s="243" t="s">
        <v>1161</v>
      </c>
      <c r="B8" s="244"/>
      <c r="C8" s="244"/>
      <c r="D8" s="244"/>
      <c r="E8" s="244"/>
      <c r="F8" s="244"/>
      <c r="G8" s="244"/>
      <c r="H8" s="244"/>
      <c r="I8" s="244"/>
      <c r="J8" s="244"/>
      <c r="K8" s="244"/>
      <c r="L8" s="244"/>
      <c r="M8" s="244"/>
      <c r="N8" s="245"/>
    </row>
    <row r="9" spans="1:16" ht="6.75" customHeight="1" thickBot="1"/>
    <row r="10" spans="1:16" ht="13.5" thickBot="1">
      <c r="A10" s="8" t="s">
        <v>40</v>
      </c>
      <c r="B10" s="9" t="s">
        <v>43</v>
      </c>
      <c r="C10" s="9" t="s">
        <v>45</v>
      </c>
      <c r="D10" s="9" t="s">
        <v>228</v>
      </c>
      <c r="E10" s="9">
        <v>1</v>
      </c>
      <c r="F10" s="9">
        <v>2</v>
      </c>
      <c r="G10" s="9">
        <v>3</v>
      </c>
      <c r="H10" s="9">
        <v>4</v>
      </c>
      <c r="I10" s="9">
        <v>5</v>
      </c>
      <c r="J10" s="9">
        <v>6</v>
      </c>
      <c r="K10" s="9">
        <v>7</v>
      </c>
      <c r="L10" s="51">
        <v>8</v>
      </c>
      <c r="M10" s="9">
        <v>9</v>
      </c>
      <c r="N10" s="30">
        <v>10</v>
      </c>
    </row>
    <row r="11" spans="1:16">
      <c r="A11" s="10"/>
      <c r="B11" s="11"/>
      <c r="C11" s="11"/>
      <c r="D11" s="11"/>
      <c r="E11" s="12"/>
      <c r="F11" s="12"/>
      <c r="G11" s="12"/>
      <c r="H11" s="12"/>
      <c r="I11" s="12"/>
      <c r="J11" s="12"/>
      <c r="K11" s="52"/>
      <c r="L11" s="12"/>
      <c r="M11" s="12"/>
      <c r="N11" s="12"/>
    </row>
    <row r="12" spans="1:16" ht="14.25">
      <c r="A12" s="199">
        <v>1</v>
      </c>
      <c r="B12" s="200" t="s">
        <v>66</v>
      </c>
      <c r="C12" s="201">
        <f>'TIPO 1 - 220V_SAPATAS'!I16</f>
        <v>4200.8850000000002</v>
      </c>
      <c r="D12" s="202">
        <f>SUM(C12/2495844.22)</f>
        <v>1.6831519236404906E-3</v>
      </c>
      <c r="E12" s="203">
        <v>1</v>
      </c>
      <c r="F12" s="204"/>
      <c r="G12" s="203"/>
      <c r="H12" s="203"/>
      <c r="I12" s="203"/>
      <c r="J12" s="203"/>
      <c r="K12" s="205"/>
      <c r="L12" s="203"/>
      <c r="M12" s="203"/>
      <c r="N12" s="203"/>
      <c r="O12" s="23">
        <f>SUM(E13:N13)</f>
        <v>4200.8850000000002</v>
      </c>
      <c r="P12" s="23" t="b">
        <f>O12=C12</f>
        <v>1</v>
      </c>
    </row>
    <row r="13" spans="1:16" ht="14.25">
      <c r="A13" s="13"/>
      <c r="B13" s="18"/>
      <c r="C13" s="14"/>
      <c r="D13" s="15"/>
      <c r="E13" s="19">
        <f>C12*E12</f>
        <v>4200.8850000000002</v>
      </c>
      <c r="F13" s="19"/>
      <c r="G13" s="17"/>
      <c r="H13" s="17"/>
      <c r="I13" s="17"/>
      <c r="J13" s="17"/>
      <c r="K13" s="53"/>
      <c r="L13" s="17"/>
      <c r="M13" s="54"/>
      <c r="N13" s="17"/>
    </row>
    <row r="14" spans="1:16" ht="14.25">
      <c r="A14" s="199">
        <v>2</v>
      </c>
      <c r="B14" s="200" t="s">
        <v>123</v>
      </c>
      <c r="C14" s="201">
        <f>'TIPO 1 - 220V_SAPATAS'!I21</f>
        <v>33535.367900000005</v>
      </c>
      <c r="D14" s="202">
        <f>SUM(C14/2495844.22)</f>
        <v>1.3436482786573917E-2</v>
      </c>
      <c r="E14" s="203">
        <v>0.15</v>
      </c>
      <c r="F14" s="204">
        <v>0.85</v>
      </c>
      <c r="G14" s="203"/>
      <c r="H14" s="203"/>
      <c r="I14" s="203"/>
      <c r="J14" s="203"/>
      <c r="K14" s="205"/>
      <c r="L14" s="203"/>
      <c r="M14" s="203"/>
      <c r="N14" s="203"/>
      <c r="O14" s="23">
        <f>SUM(E15:N15)</f>
        <v>33535.367900000005</v>
      </c>
      <c r="P14" s="23" t="b">
        <f>O14=C14</f>
        <v>1</v>
      </c>
    </row>
    <row r="15" spans="1:16" ht="14.25">
      <c r="A15" s="13"/>
      <c r="B15" s="18"/>
      <c r="C15" s="14"/>
      <c r="D15" s="15"/>
      <c r="E15" s="19">
        <f>$C14*E14</f>
        <v>5030.3051850000002</v>
      </c>
      <c r="F15" s="19">
        <f>$C14*F14</f>
        <v>28505.062715000004</v>
      </c>
      <c r="G15" s="19"/>
      <c r="H15" s="17"/>
      <c r="I15" s="17"/>
      <c r="J15" s="17"/>
      <c r="K15" s="53"/>
      <c r="L15" s="17"/>
      <c r="M15" s="54"/>
      <c r="N15" s="17"/>
    </row>
    <row r="16" spans="1:16" ht="14.25">
      <c r="A16" s="199">
        <v>3</v>
      </c>
      <c r="B16" s="200" t="s">
        <v>229</v>
      </c>
      <c r="C16" s="201">
        <f>'TIPO 1 - 220V_SAPATAS'!I37</f>
        <v>115035.95309999993</v>
      </c>
      <c r="D16" s="202">
        <f>SUM(C16/2495844.22)</f>
        <v>4.6090998860497757E-2</v>
      </c>
      <c r="E16" s="203"/>
      <c r="F16" s="204">
        <v>0.7</v>
      </c>
      <c r="G16" s="203">
        <v>0.3</v>
      </c>
      <c r="H16" s="203"/>
      <c r="I16" s="203"/>
      <c r="J16" s="203"/>
      <c r="K16" s="205"/>
      <c r="L16" s="203"/>
      <c r="M16" s="203"/>
      <c r="N16" s="203"/>
      <c r="O16" s="23">
        <f>SUM(E17:N17)</f>
        <v>115035.95309999993</v>
      </c>
      <c r="P16" s="23" t="b">
        <f>O16=C16</f>
        <v>1</v>
      </c>
    </row>
    <row r="17" spans="1:16" ht="14.25">
      <c r="A17" s="13"/>
      <c r="B17" s="18"/>
      <c r="C17" s="14"/>
      <c r="D17" s="15"/>
      <c r="E17" s="19"/>
      <c r="F17" s="19">
        <f>C16*F16</f>
        <v>80525.167169999942</v>
      </c>
      <c r="G17" s="19">
        <f>C16*G16</f>
        <v>34510.785929999976</v>
      </c>
      <c r="H17" s="17"/>
      <c r="I17" s="55"/>
      <c r="J17" s="55"/>
      <c r="K17" s="53"/>
      <c r="L17" s="17"/>
      <c r="M17" s="54"/>
      <c r="N17" s="17"/>
    </row>
    <row r="18" spans="1:16" ht="14.25">
      <c r="A18" s="199">
        <v>4</v>
      </c>
      <c r="B18" s="200" t="s">
        <v>73</v>
      </c>
      <c r="C18" s="201">
        <f>'TIPO 1 - 220V_SAPATAS'!I79</f>
        <v>132870.09969999999</v>
      </c>
      <c r="D18" s="202">
        <f>SUM(C18/2495844.22)</f>
        <v>5.3236535611986227E-2</v>
      </c>
      <c r="E18" s="203"/>
      <c r="F18" s="204">
        <v>0.1</v>
      </c>
      <c r="G18" s="203">
        <v>0.7</v>
      </c>
      <c r="H18" s="203">
        <v>0.2</v>
      </c>
      <c r="I18" s="203"/>
      <c r="J18" s="203"/>
      <c r="K18" s="205"/>
      <c r="L18" s="203"/>
      <c r="M18" s="203"/>
      <c r="N18" s="203"/>
      <c r="O18" s="23">
        <f>SUM(E19:N19)</f>
        <v>132870.09969999999</v>
      </c>
      <c r="P18" s="23" t="b">
        <f>O18=C18</f>
        <v>1</v>
      </c>
    </row>
    <row r="19" spans="1:16" ht="14.25">
      <c r="A19" s="13"/>
      <c r="B19" s="18"/>
      <c r="C19" s="14"/>
      <c r="D19" s="15"/>
      <c r="E19" s="17"/>
      <c r="F19" s="19">
        <f>C18*F18</f>
        <v>13287.009969999999</v>
      </c>
      <c r="G19" s="19">
        <f>C18*G18</f>
        <v>93009.069789999994</v>
      </c>
      <c r="H19" s="19">
        <f>C18*H18</f>
        <v>26574.019939999998</v>
      </c>
      <c r="I19" s="20"/>
      <c r="J19" s="20"/>
      <c r="K19" s="53"/>
      <c r="L19" s="17"/>
      <c r="M19" s="54"/>
      <c r="N19" s="17"/>
    </row>
    <row r="20" spans="1:16" ht="14.25">
      <c r="A20" s="199">
        <v>5</v>
      </c>
      <c r="B20" s="200" t="s">
        <v>125</v>
      </c>
      <c r="C20" s="201">
        <f>'TIPO 1 - 220V_SAPATAS'!I109</f>
        <v>114944.16570000001</v>
      </c>
      <c r="D20" s="202">
        <f>SUM(C20/2495844.22)</f>
        <v>4.6054222767156518E-2</v>
      </c>
      <c r="E20" s="203"/>
      <c r="F20" s="204"/>
      <c r="G20" s="203">
        <v>0.15</v>
      </c>
      <c r="H20" s="203">
        <v>0.4</v>
      </c>
      <c r="I20" s="203">
        <v>0.45</v>
      </c>
      <c r="J20" s="203"/>
      <c r="K20" s="205"/>
      <c r="L20" s="203"/>
      <c r="M20" s="203"/>
      <c r="N20" s="203"/>
      <c r="O20" s="23">
        <f>SUM(E21:N21)</f>
        <v>114944.16570000001</v>
      </c>
      <c r="P20" s="23" t="b">
        <f>O20=C20</f>
        <v>1</v>
      </c>
    </row>
    <row r="21" spans="1:16" ht="14.25">
      <c r="A21" s="13"/>
      <c r="B21" s="17"/>
      <c r="C21" s="14"/>
      <c r="D21" s="15"/>
      <c r="E21" s="17"/>
      <c r="F21" s="19"/>
      <c r="G21" s="19">
        <f t="shared" ref="G21:I21" si="0">$C20*G20</f>
        <v>17241.624855000002</v>
      </c>
      <c r="H21" s="19">
        <f t="shared" si="0"/>
        <v>45977.666280000005</v>
      </c>
      <c r="I21" s="19">
        <f t="shared" si="0"/>
        <v>51724.874565000006</v>
      </c>
      <c r="J21" s="19"/>
      <c r="K21" s="56"/>
      <c r="L21" s="17"/>
      <c r="M21" s="54"/>
      <c r="N21" s="17"/>
    </row>
    <row r="22" spans="1:16" ht="14.25">
      <c r="A22" s="199">
        <v>6</v>
      </c>
      <c r="B22" s="200" t="s">
        <v>76</v>
      </c>
      <c r="C22" s="201">
        <f>'TIPO 1 - 220V_SAPATAS'!I124</f>
        <v>360385.63260000001</v>
      </c>
      <c r="D22" s="202">
        <f>SUM(C22/2495844.22)</f>
        <v>0.14439428138668045</v>
      </c>
      <c r="E22" s="203"/>
      <c r="F22" s="204"/>
      <c r="G22" s="203"/>
      <c r="H22" s="203"/>
      <c r="I22" s="203">
        <v>0.1</v>
      </c>
      <c r="J22" s="203">
        <v>0.4</v>
      </c>
      <c r="K22" s="205">
        <v>0.3</v>
      </c>
      <c r="L22" s="203">
        <v>0.2</v>
      </c>
      <c r="M22" s="203"/>
      <c r="N22" s="203"/>
      <c r="O22" s="23">
        <f>SUM(E23:N23)</f>
        <v>360385.63260000001</v>
      </c>
      <c r="P22" s="23" t="b">
        <f>O22=C22</f>
        <v>1</v>
      </c>
    </row>
    <row r="23" spans="1:16" ht="14.25">
      <c r="A23" s="13"/>
      <c r="B23" s="17"/>
      <c r="C23" s="14"/>
      <c r="D23" s="15"/>
      <c r="E23" s="17"/>
      <c r="F23" s="17"/>
      <c r="G23" s="17"/>
      <c r="H23" s="19">
        <f>$C22*H22</f>
        <v>0</v>
      </c>
      <c r="I23" s="19">
        <f>$C22*I22</f>
        <v>36038.563260000003</v>
      </c>
      <c r="J23" s="19">
        <f>$C22*J22</f>
        <v>144154.25304000001</v>
      </c>
      <c r="K23" s="56">
        <f>$C22*K22</f>
        <v>108115.68978</v>
      </c>
      <c r="L23" s="19">
        <f>$C22*L22</f>
        <v>72077.126520000005</v>
      </c>
      <c r="M23" s="57"/>
      <c r="N23" s="17"/>
    </row>
    <row r="24" spans="1:16" ht="14.25">
      <c r="A24" s="199">
        <v>7</v>
      </c>
      <c r="B24" s="200" t="s">
        <v>126</v>
      </c>
      <c r="C24" s="201">
        <f>'TIPO 1 - 220V_SAPATAS'!I179</f>
        <v>385224.15769999998</v>
      </c>
      <c r="D24" s="202">
        <f>SUM(C24/2495844.22)</f>
        <v>0.15434623467806013</v>
      </c>
      <c r="E24" s="203"/>
      <c r="F24" s="204"/>
      <c r="G24" s="203">
        <v>0.25</v>
      </c>
      <c r="H24" s="203">
        <v>0.35</v>
      </c>
      <c r="I24" s="203">
        <v>0.25</v>
      </c>
      <c r="J24" s="203">
        <v>0.15</v>
      </c>
      <c r="K24" s="205"/>
      <c r="L24" s="203"/>
      <c r="M24" s="203"/>
      <c r="N24" s="203"/>
      <c r="O24" s="23">
        <f>SUM(E25:N25)</f>
        <v>385224.15769999998</v>
      </c>
      <c r="P24" s="23" t="b">
        <f>O24=C24</f>
        <v>1</v>
      </c>
    </row>
    <row r="25" spans="1:16" ht="14.25">
      <c r="A25" s="13"/>
      <c r="B25" s="17"/>
      <c r="C25" s="14"/>
      <c r="D25" s="15"/>
      <c r="E25" s="17"/>
      <c r="F25" s="17"/>
      <c r="G25" s="19">
        <f>$C24*G24</f>
        <v>96306.039424999995</v>
      </c>
      <c r="H25" s="19">
        <f>$C24*H24</f>
        <v>134828.45519499999</v>
      </c>
      <c r="I25" s="19">
        <f>$C24*I24</f>
        <v>96306.039424999995</v>
      </c>
      <c r="J25" s="20">
        <f>J24*C24</f>
        <v>57783.623654999996</v>
      </c>
      <c r="K25" s="56"/>
      <c r="L25" s="19"/>
      <c r="M25" s="54"/>
      <c r="N25" s="17"/>
    </row>
    <row r="26" spans="1:16" ht="14.25">
      <c r="A26" s="199">
        <v>8</v>
      </c>
      <c r="B26" s="200" t="s">
        <v>207</v>
      </c>
      <c r="C26" s="201">
        <f>'TIPO 1 - 220V_SAPATAS'!I190</f>
        <v>17954.481</v>
      </c>
      <c r="D26" s="202">
        <f>SUM(C26/2495844.22)</f>
        <v>7.1937506580438734E-3</v>
      </c>
      <c r="E26" s="203"/>
      <c r="F26" s="204"/>
      <c r="G26" s="203">
        <v>1</v>
      </c>
      <c r="H26" s="203"/>
      <c r="I26" s="203"/>
      <c r="J26" s="203"/>
      <c r="K26" s="205"/>
      <c r="L26" s="203"/>
      <c r="M26" s="203"/>
      <c r="N26" s="203"/>
      <c r="O26" s="23">
        <f>SUM(E27:N27)</f>
        <v>17954.481</v>
      </c>
      <c r="P26" s="23" t="b">
        <f>O26=C26</f>
        <v>1</v>
      </c>
    </row>
    <row r="27" spans="1:16" ht="14.25">
      <c r="A27" s="13"/>
      <c r="B27" s="17"/>
      <c r="C27" s="14"/>
      <c r="D27" s="15"/>
      <c r="E27" s="17"/>
      <c r="F27" s="20"/>
      <c r="G27" s="19">
        <f>$C26*G26</f>
        <v>17954.481</v>
      </c>
      <c r="H27" s="19"/>
      <c r="I27" s="19"/>
      <c r="J27" s="19"/>
      <c r="K27" s="56"/>
      <c r="L27" s="20"/>
      <c r="M27" s="54"/>
      <c r="N27" s="17"/>
    </row>
    <row r="28" spans="1:16" ht="14.25">
      <c r="A28" s="199">
        <v>9</v>
      </c>
      <c r="B28" s="200" t="s">
        <v>127</v>
      </c>
      <c r="C28" s="201">
        <f>'TIPO 1 - 220V_SAPATAS'!I195</f>
        <v>326276.80269999994</v>
      </c>
      <c r="D28" s="202">
        <f>SUM(C28/2495844.22)</f>
        <v>0.13072803185609072</v>
      </c>
      <c r="E28" s="203"/>
      <c r="F28" s="204"/>
      <c r="G28" s="203"/>
      <c r="H28" s="203">
        <v>0.15</v>
      </c>
      <c r="I28" s="203">
        <v>0.2</v>
      </c>
      <c r="J28" s="203">
        <v>0.2</v>
      </c>
      <c r="K28" s="205">
        <v>0.2</v>
      </c>
      <c r="L28" s="203">
        <v>0.2</v>
      </c>
      <c r="M28" s="203">
        <v>0.05</v>
      </c>
      <c r="N28" s="203"/>
      <c r="O28" s="23">
        <f>SUM(E29:N29)</f>
        <v>326276.80269999994</v>
      </c>
      <c r="P28" s="23" t="b">
        <f>O28=C28</f>
        <v>1</v>
      </c>
    </row>
    <row r="29" spans="1:16" ht="14.25">
      <c r="A29" s="13"/>
      <c r="B29" s="17"/>
      <c r="C29" s="14"/>
      <c r="D29" s="15"/>
      <c r="E29" s="17"/>
      <c r="F29" s="17"/>
      <c r="G29" s="17"/>
      <c r="H29" s="19">
        <f>$C28*H28</f>
        <v>48941.520404999988</v>
      </c>
      <c r="I29" s="19">
        <f>$C28*I28</f>
        <v>65255.360539999994</v>
      </c>
      <c r="J29" s="19">
        <f>$C28*J28</f>
        <v>65255.360539999994</v>
      </c>
      <c r="K29" s="58">
        <f>K28*C28</f>
        <v>65255.360539999994</v>
      </c>
      <c r="L29" s="59">
        <f>L28*C28</f>
        <v>65255.360539999994</v>
      </c>
      <c r="M29" s="57">
        <f>M28*C28</f>
        <v>16313.840134999999</v>
      </c>
      <c r="N29" s="17"/>
    </row>
    <row r="30" spans="1:16" ht="14.25">
      <c r="A30" s="199">
        <v>10</v>
      </c>
      <c r="B30" s="200" t="s">
        <v>225</v>
      </c>
      <c r="C30" s="201">
        <f>'TIPO 1 - 220V_SAPATAS'!I209</f>
        <v>212025.07789999997</v>
      </c>
      <c r="D30" s="202">
        <f>SUM(C30/2495844.22)</f>
        <v>8.4951246636699132E-2</v>
      </c>
      <c r="E30" s="203"/>
      <c r="F30" s="204"/>
      <c r="G30" s="203"/>
      <c r="H30" s="203">
        <v>0.15</v>
      </c>
      <c r="I30" s="203">
        <v>0.15</v>
      </c>
      <c r="J30" s="203">
        <v>0.25</v>
      </c>
      <c r="K30" s="205">
        <v>0.2</v>
      </c>
      <c r="L30" s="203">
        <v>0.25</v>
      </c>
      <c r="M30" s="203"/>
      <c r="N30" s="203"/>
      <c r="O30" s="23">
        <f>SUM(E31:N31)</f>
        <v>212025.07789999997</v>
      </c>
      <c r="P30" s="23" t="b">
        <f>O30=C30</f>
        <v>1</v>
      </c>
    </row>
    <row r="31" spans="1:16" ht="14.25">
      <c r="A31" s="13"/>
      <c r="B31" s="17"/>
      <c r="C31" s="14"/>
      <c r="D31" s="15"/>
      <c r="E31" s="17"/>
      <c r="F31" s="17"/>
      <c r="G31" s="17"/>
      <c r="H31" s="19">
        <f>$C30*H30</f>
        <v>31803.761684999994</v>
      </c>
      <c r="I31" s="19">
        <f>$C30*I30</f>
        <v>31803.761684999994</v>
      </c>
      <c r="J31" s="19">
        <f>$C30*J30</f>
        <v>53006.269474999994</v>
      </c>
      <c r="K31" s="56">
        <f>K30*C30</f>
        <v>42405.015579999999</v>
      </c>
      <c r="L31" s="19">
        <f>L30*C30</f>
        <v>53006.269474999994</v>
      </c>
      <c r="M31" s="54"/>
      <c r="N31" s="17"/>
    </row>
    <row r="32" spans="1:16" ht="14.25">
      <c r="A32" s="199">
        <v>11</v>
      </c>
      <c r="B32" s="200" t="s">
        <v>4</v>
      </c>
      <c r="C32" s="201">
        <f>'TIPO 1 - 220V_SAPATAS'!I234</f>
        <v>138340.90760000001</v>
      </c>
      <c r="D32" s="202">
        <f>SUM(C32/2495844.22)</f>
        <v>5.5428502504855849E-2</v>
      </c>
      <c r="E32" s="203"/>
      <c r="F32" s="204"/>
      <c r="G32" s="203"/>
      <c r="H32" s="203"/>
      <c r="I32" s="203"/>
      <c r="J32" s="203"/>
      <c r="K32" s="205">
        <v>0.3</v>
      </c>
      <c r="L32" s="203">
        <v>0.25</v>
      </c>
      <c r="M32" s="203">
        <v>0.4</v>
      </c>
      <c r="N32" s="203">
        <v>0.05</v>
      </c>
      <c r="O32" s="23">
        <f>SUM(E33:N33)</f>
        <v>138340.90760000001</v>
      </c>
      <c r="P32" s="23" t="b">
        <f>O32=C32</f>
        <v>1</v>
      </c>
    </row>
    <row r="33" spans="1:16" ht="14.25">
      <c r="A33" s="13"/>
      <c r="B33" s="17"/>
      <c r="C33" s="14"/>
      <c r="D33" s="15"/>
      <c r="E33" s="17"/>
      <c r="F33" s="17"/>
      <c r="G33" s="17"/>
      <c r="H33" s="19"/>
      <c r="I33" s="19"/>
      <c r="J33" s="19"/>
      <c r="K33" s="60">
        <f>K32*$C32</f>
        <v>41502.272279999997</v>
      </c>
      <c r="L33" s="60">
        <f t="shared" ref="L33:N33" si="1">L32*$C32</f>
        <v>34585.226900000001</v>
      </c>
      <c r="M33" s="60">
        <f t="shared" si="1"/>
        <v>55336.363040000004</v>
      </c>
      <c r="N33" s="21">
        <f t="shared" si="1"/>
        <v>6917.0453800000005</v>
      </c>
    </row>
    <row r="34" spans="1:16" ht="14.25">
      <c r="A34" s="199">
        <v>12</v>
      </c>
      <c r="B34" s="200" t="s">
        <v>25</v>
      </c>
      <c r="C34" s="201">
        <f>'TIPO 1 - 220V_SAPATAS'!I246</f>
        <v>44655.850000000006</v>
      </c>
      <c r="D34" s="202">
        <f>SUM(C34/2495844.22)</f>
        <v>1.7892082222984253E-2</v>
      </c>
      <c r="E34" s="203"/>
      <c r="F34" s="204"/>
      <c r="G34" s="203"/>
      <c r="H34" s="203">
        <v>0.1</v>
      </c>
      <c r="I34" s="203">
        <v>0.2</v>
      </c>
      <c r="J34" s="203">
        <v>0.3</v>
      </c>
      <c r="K34" s="205">
        <v>0.2</v>
      </c>
      <c r="L34" s="203">
        <v>0.1</v>
      </c>
      <c r="M34" s="203">
        <v>0.1</v>
      </c>
      <c r="N34" s="203"/>
      <c r="O34" s="23">
        <f>SUM(E35:N35)</f>
        <v>44655.850000000006</v>
      </c>
      <c r="P34" s="23" t="b">
        <f>O34=C34</f>
        <v>1</v>
      </c>
    </row>
    <row r="35" spans="1:16" ht="14.25">
      <c r="A35" s="13"/>
      <c r="B35" s="17"/>
      <c r="C35" s="14"/>
      <c r="D35" s="15"/>
      <c r="E35" s="17"/>
      <c r="F35" s="17"/>
      <c r="G35" s="17"/>
      <c r="H35" s="19">
        <f>$C34*H34</f>
        <v>4465.5850000000009</v>
      </c>
      <c r="I35" s="19">
        <f>$C34*I34</f>
        <v>8931.1700000000019</v>
      </c>
      <c r="J35" s="19">
        <f>$C34*J34</f>
        <v>13396.755000000001</v>
      </c>
      <c r="K35" s="60">
        <f>K34*C34</f>
        <v>8931.1700000000019</v>
      </c>
      <c r="L35" s="21">
        <f>L34*C34</f>
        <v>4465.5850000000009</v>
      </c>
      <c r="M35" s="54">
        <f>M34*C34</f>
        <v>4465.5850000000009</v>
      </c>
      <c r="N35" s="17"/>
    </row>
    <row r="36" spans="1:16" ht="14.25">
      <c r="A36" s="199">
        <v>13</v>
      </c>
      <c r="B36" s="200" t="s">
        <v>11</v>
      </c>
      <c r="C36" s="201">
        <f>'TIPO 1 - 220V_SAPATAS'!I321</f>
        <v>17600.03</v>
      </c>
      <c r="D36" s="202">
        <f>SUM(C36/2495844.22)</f>
        <v>7.051734182352133E-3</v>
      </c>
      <c r="E36" s="203"/>
      <c r="F36" s="204"/>
      <c r="G36" s="203"/>
      <c r="H36" s="203"/>
      <c r="I36" s="203">
        <v>0.2</v>
      </c>
      <c r="J36" s="203">
        <v>0.2</v>
      </c>
      <c r="K36" s="205">
        <v>0.3</v>
      </c>
      <c r="L36" s="203">
        <v>0.25</v>
      </c>
      <c r="M36" s="203">
        <v>0.05</v>
      </c>
      <c r="N36" s="203"/>
      <c r="O36" s="23">
        <f>SUM(E37:N37)</f>
        <v>17600.03</v>
      </c>
      <c r="P36" s="23" t="b">
        <f>O36=C36</f>
        <v>1</v>
      </c>
    </row>
    <row r="37" spans="1:16" ht="14.25">
      <c r="A37" s="13"/>
      <c r="B37" s="17"/>
      <c r="C37" s="14"/>
      <c r="D37" s="15"/>
      <c r="E37" s="17"/>
      <c r="F37" s="20"/>
      <c r="G37" s="20"/>
      <c r="H37" s="19"/>
      <c r="I37" s="19">
        <f>$C36*I36</f>
        <v>3520.0059999999999</v>
      </c>
      <c r="J37" s="19">
        <f>$C36*J36</f>
        <v>3520.0059999999999</v>
      </c>
      <c r="K37" s="56">
        <f>$C36*K36</f>
        <v>5280.0089999999991</v>
      </c>
      <c r="L37" s="19">
        <f>$C36*L36</f>
        <v>4400.0074999999997</v>
      </c>
      <c r="M37" s="57">
        <f>M36*C36</f>
        <v>880.00149999999996</v>
      </c>
      <c r="N37" s="17"/>
    </row>
    <row r="38" spans="1:16" ht="14.25">
      <c r="A38" s="199">
        <v>14</v>
      </c>
      <c r="B38" s="200" t="s">
        <v>27</v>
      </c>
      <c r="C38" s="201">
        <f>'TIPO 1 - 220V_SAPATAS'!I333</f>
        <v>46420.24</v>
      </c>
      <c r="D38" s="202">
        <f>SUM(C38/2495844.22)</f>
        <v>1.8599013363101644E-2</v>
      </c>
      <c r="E38" s="203"/>
      <c r="F38" s="204"/>
      <c r="G38" s="203"/>
      <c r="H38" s="203">
        <v>0.2</v>
      </c>
      <c r="I38" s="203">
        <v>0.2</v>
      </c>
      <c r="J38" s="203">
        <v>0.2</v>
      </c>
      <c r="K38" s="205">
        <v>0.2</v>
      </c>
      <c r="L38" s="203">
        <v>0.2</v>
      </c>
      <c r="M38" s="203"/>
      <c r="N38" s="203"/>
      <c r="O38" s="23">
        <f>SUM(E39:N39)</f>
        <v>46420.240000000005</v>
      </c>
      <c r="P38" s="23" t="b">
        <f>O38=C38</f>
        <v>1</v>
      </c>
    </row>
    <row r="39" spans="1:16" ht="14.25">
      <c r="A39" s="13"/>
      <c r="B39" s="17"/>
      <c r="C39" s="14"/>
      <c r="D39" s="15"/>
      <c r="E39" s="17"/>
      <c r="F39" s="20"/>
      <c r="G39" s="20"/>
      <c r="H39" s="19">
        <f>$C38*H38</f>
        <v>9284.0480000000007</v>
      </c>
      <c r="I39" s="19">
        <f>$C38*I38</f>
        <v>9284.0480000000007</v>
      </c>
      <c r="J39" s="19">
        <f>$C38*J38</f>
        <v>9284.0480000000007</v>
      </c>
      <c r="K39" s="56">
        <f>$C38*K38</f>
        <v>9284.0480000000007</v>
      </c>
      <c r="L39" s="19">
        <f>$C38*L38</f>
        <v>9284.0480000000007</v>
      </c>
      <c r="M39" s="54"/>
      <c r="N39" s="17"/>
    </row>
    <row r="40" spans="1:16" ht="14.25">
      <c r="A40" s="199">
        <v>15</v>
      </c>
      <c r="B40" s="200" t="s">
        <v>14</v>
      </c>
      <c r="C40" s="201">
        <f>'TIPO 1 - 220V_SAPATAS'!I378</f>
        <v>67558.826000000001</v>
      </c>
      <c r="D40" s="202">
        <f>SUM(C40/2495844.22)</f>
        <v>2.7068526736816929E-2</v>
      </c>
      <c r="E40" s="203"/>
      <c r="F40" s="204"/>
      <c r="G40" s="203"/>
      <c r="H40" s="203"/>
      <c r="I40" s="203"/>
      <c r="J40" s="203">
        <v>0.1</v>
      </c>
      <c r="K40" s="205">
        <v>0.2</v>
      </c>
      <c r="L40" s="203">
        <v>0.3</v>
      </c>
      <c r="M40" s="203">
        <v>0.4</v>
      </c>
      <c r="N40" s="203"/>
      <c r="O40" s="23">
        <f>SUM(E41:N41)</f>
        <v>67558.826000000001</v>
      </c>
      <c r="P40" s="23" t="b">
        <f>O40=C40</f>
        <v>1</v>
      </c>
    </row>
    <row r="41" spans="1:16" ht="14.25">
      <c r="A41" s="13"/>
      <c r="B41" s="17"/>
      <c r="C41" s="14"/>
      <c r="D41" s="15"/>
      <c r="E41" s="17"/>
      <c r="F41" s="61"/>
      <c r="G41" s="20"/>
      <c r="H41" s="19"/>
      <c r="I41" s="19"/>
      <c r="J41" s="19">
        <f t="shared" ref="J41:K41" si="2">$C40*J40</f>
        <v>6755.8826000000008</v>
      </c>
      <c r="K41" s="56">
        <f t="shared" si="2"/>
        <v>13511.765200000002</v>
      </c>
      <c r="L41" s="20">
        <f>L40*C40</f>
        <v>20267.647799999999</v>
      </c>
      <c r="M41" s="57">
        <f>M40*C40</f>
        <v>27023.530400000003</v>
      </c>
      <c r="N41" s="17"/>
    </row>
    <row r="42" spans="1:16" ht="14.25">
      <c r="A42" s="199">
        <v>16</v>
      </c>
      <c r="B42" s="200" t="s">
        <v>814</v>
      </c>
      <c r="C42" s="201">
        <f>'TIPO 1 - 220V_SAPATAS'!I411</f>
        <v>5606.3904000000002</v>
      </c>
      <c r="D42" s="202">
        <f>SUM(C42/2495844.22)</f>
        <v>2.246290195146875E-3</v>
      </c>
      <c r="E42" s="203"/>
      <c r="F42" s="204"/>
      <c r="G42" s="203"/>
      <c r="H42" s="203">
        <v>0.3</v>
      </c>
      <c r="I42" s="203">
        <v>0.3</v>
      </c>
      <c r="J42" s="203"/>
      <c r="K42" s="205"/>
      <c r="L42" s="203">
        <v>0.2</v>
      </c>
      <c r="M42" s="203">
        <v>0.2</v>
      </c>
      <c r="N42" s="203"/>
      <c r="O42" s="23">
        <f>SUM(E43:N43)</f>
        <v>5606.3904000000002</v>
      </c>
      <c r="P42" s="23" t="b">
        <f>O42=C42</f>
        <v>1</v>
      </c>
    </row>
    <row r="43" spans="1:16" ht="14.25">
      <c r="A43" s="13"/>
      <c r="B43" s="17"/>
      <c r="C43" s="14"/>
      <c r="D43" s="15"/>
      <c r="E43" s="17"/>
      <c r="F43" s="61"/>
      <c r="G43" s="20"/>
      <c r="H43" s="19">
        <f>$C42*H42</f>
        <v>1681.9171200000001</v>
      </c>
      <c r="I43" s="19">
        <f>$C42*I42</f>
        <v>1681.9171200000001</v>
      </c>
      <c r="J43" s="20"/>
      <c r="K43" s="62"/>
      <c r="L43" s="20">
        <f>L42*C42</f>
        <v>1121.27808</v>
      </c>
      <c r="M43" s="57">
        <f>M42*C42</f>
        <v>1121.27808</v>
      </c>
      <c r="N43" s="17"/>
    </row>
    <row r="44" spans="1:16" ht="14.25">
      <c r="A44" s="199">
        <v>17</v>
      </c>
      <c r="B44" s="200" t="s">
        <v>129</v>
      </c>
      <c r="C44" s="201">
        <f>'TIPO 1 - 220V_SAPATAS'!I424</f>
        <v>42857.360000000008</v>
      </c>
      <c r="D44" s="202">
        <f>SUM(C44/2495844.22)</f>
        <v>1.7171488371177272E-2</v>
      </c>
      <c r="E44" s="203"/>
      <c r="F44" s="204"/>
      <c r="G44" s="203"/>
      <c r="H44" s="203">
        <v>0.05</v>
      </c>
      <c r="I44" s="203">
        <v>0.1</v>
      </c>
      <c r="J44" s="203">
        <v>0.1</v>
      </c>
      <c r="K44" s="205">
        <v>0.2</v>
      </c>
      <c r="L44" s="203">
        <v>0.3</v>
      </c>
      <c r="M44" s="203">
        <v>0.25</v>
      </c>
      <c r="N44" s="203"/>
      <c r="O44" s="23">
        <f>SUM(E45:N45)</f>
        <v>42857.360000000008</v>
      </c>
      <c r="P44" s="23" t="b">
        <f>O44=C44</f>
        <v>1</v>
      </c>
    </row>
    <row r="45" spans="1:16" ht="14.25">
      <c r="A45" s="17"/>
      <c r="B45" s="17"/>
      <c r="C45" s="22"/>
      <c r="D45" s="16"/>
      <c r="E45" s="17"/>
      <c r="F45" s="19"/>
      <c r="G45" s="19"/>
      <c r="H45" s="19">
        <f>H44*$C44</f>
        <v>2142.8680000000004</v>
      </c>
      <c r="I45" s="19">
        <f t="shared" ref="I45:M45" si="3">I44*$C44</f>
        <v>4285.7360000000008</v>
      </c>
      <c r="J45" s="19">
        <f t="shared" si="3"/>
        <v>4285.7360000000008</v>
      </c>
      <c r="K45" s="19">
        <f t="shared" si="3"/>
        <v>8571.4720000000016</v>
      </c>
      <c r="L45" s="19">
        <f t="shared" si="3"/>
        <v>12857.208000000002</v>
      </c>
      <c r="M45" s="19">
        <f t="shared" si="3"/>
        <v>10714.340000000002</v>
      </c>
      <c r="N45" s="17"/>
    </row>
    <row r="46" spans="1:16" ht="14.25">
      <c r="A46" s="199">
        <v>18</v>
      </c>
      <c r="B46" s="200" t="s">
        <v>1145</v>
      </c>
      <c r="C46" s="201">
        <f>'TIPO 1 - 220V_SAPATAS'!I451</f>
        <v>213810.19900000008</v>
      </c>
      <c r="D46" s="202">
        <f>SUM(C46/2495844.22)</f>
        <v>8.5666484024391573E-2</v>
      </c>
      <c r="E46" s="203"/>
      <c r="F46" s="204"/>
      <c r="G46" s="203"/>
      <c r="H46" s="203">
        <v>0.05</v>
      </c>
      <c r="I46" s="203">
        <v>0.05</v>
      </c>
      <c r="J46" s="203">
        <v>0.1</v>
      </c>
      <c r="K46" s="205">
        <v>0.2</v>
      </c>
      <c r="L46" s="203">
        <v>0.25</v>
      </c>
      <c r="M46" s="203">
        <v>0.25</v>
      </c>
      <c r="N46" s="203">
        <v>0.1</v>
      </c>
      <c r="O46" s="23">
        <f>SUM(E47:N47)</f>
        <v>213810.19900000008</v>
      </c>
      <c r="P46" s="23" t="b">
        <f>O46=C46</f>
        <v>1</v>
      </c>
    </row>
    <row r="47" spans="1:16" ht="14.25">
      <c r="A47" s="63"/>
      <c r="B47" s="17"/>
      <c r="C47" s="22"/>
      <c r="D47" s="16"/>
      <c r="E47" s="17"/>
      <c r="F47" s="19"/>
      <c r="G47" s="19"/>
      <c r="H47" s="19">
        <f>H46*$C46</f>
        <v>10690.509950000005</v>
      </c>
      <c r="I47" s="19">
        <f t="shared" ref="I47:M47" si="4">I46*$C46</f>
        <v>10690.509950000005</v>
      </c>
      <c r="J47" s="19">
        <f t="shared" si="4"/>
        <v>21381.01990000001</v>
      </c>
      <c r="K47" s="19">
        <f t="shared" si="4"/>
        <v>42762.03980000002</v>
      </c>
      <c r="L47" s="19">
        <f t="shared" si="4"/>
        <v>53452.54975000002</v>
      </c>
      <c r="M47" s="19">
        <f t="shared" si="4"/>
        <v>53452.54975000002</v>
      </c>
      <c r="N47" s="21">
        <f>N46*C46</f>
        <v>21381.01990000001</v>
      </c>
    </row>
    <row r="48" spans="1:16" ht="14.25">
      <c r="A48" s="199">
        <v>19</v>
      </c>
      <c r="B48" s="200" t="s">
        <v>163</v>
      </c>
      <c r="C48" s="201">
        <f>'TIPO 1 - 220V_SAPATAS'!I519</f>
        <v>823.82399999999996</v>
      </c>
      <c r="D48" s="202">
        <f>SUM(C48/2495844.22)</f>
        <v>3.3007829310757221E-4</v>
      </c>
      <c r="E48" s="203"/>
      <c r="F48" s="204"/>
      <c r="G48" s="203"/>
      <c r="H48" s="203"/>
      <c r="I48" s="203">
        <v>0.2</v>
      </c>
      <c r="J48" s="203"/>
      <c r="K48" s="205"/>
      <c r="L48" s="203"/>
      <c r="M48" s="203">
        <v>0.8</v>
      </c>
      <c r="N48" s="203"/>
      <c r="O48" s="23">
        <f>SUM(E49:N49)</f>
        <v>823.82400000000007</v>
      </c>
      <c r="P48" s="23" t="b">
        <f>O48=C48</f>
        <v>1</v>
      </c>
    </row>
    <row r="49" spans="1:16" ht="14.25">
      <c r="A49" s="63"/>
      <c r="B49" s="17"/>
      <c r="C49" s="22"/>
      <c r="D49" s="16"/>
      <c r="E49" s="17"/>
      <c r="F49" s="19"/>
      <c r="G49" s="19"/>
      <c r="H49" s="19"/>
      <c r="I49" s="19">
        <f>I48*C48</f>
        <v>164.76480000000001</v>
      </c>
      <c r="J49" s="19"/>
      <c r="K49" s="56"/>
      <c r="L49" s="19"/>
      <c r="M49" s="57">
        <f>M48*C48</f>
        <v>659.05920000000003</v>
      </c>
      <c r="N49" s="17"/>
    </row>
    <row r="50" spans="1:16" ht="14.25">
      <c r="A50" s="199">
        <v>20</v>
      </c>
      <c r="B50" s="200" t="s">
        <v>897</v>
      </c>
      <c r="C50" s="201">
        <f>'TIPO 1 - 220V_SAPATAS'!I526</f>
        <v>29056.534</v>
      </c>
      <c r="D50" s="202">
        <f>SUM(C50/2495844.22)</f>
        <v>1.1641966180084748E-2</v>
      </c>
      <c r="E50" s="203"/>
      <c r="F50" s="204"/>
      <c r="G50" s="203"/>
      <c r="H50" s="203"/>
      <c r="I50" s="203"/>
      <c r="J50" s="203"/>
      <c r="K50" s="205">
        <v>0.2</v>
      </c>
      <c r="L50" s="203">
        <v>0.3</v>
      </c>
      <c r="M50" s="203">
        <v>0.3</v>
      </c>
      <c r="N50" s="203">
        <v>0.2</v>
      </c>
      <c r="O50" s="23">
        <f>SUM(E51:N51)</f>
        <v>29056.534</v>
      </c>
      <c r="P50" s="23" t="b">
        <f>O50=C50</f>
        <v>1</v>
      </c>
    </row>
    <row r="51" spans="1:16" ht="14.25">
      <c r="A51" s="63"/>
      <c r="B51" s="17"/>
      <c r="C51" s="22"/>
      <c r="D51" s="16"/>
      <c r="E51" s="17"/>
      <c r="F51" s="19"/>
      <c r="G51" s="19"/>
      <c r="H51" s="19"/>
      <c r="I51" s="19"/>
      <c r="J51" s="19"/>
      <c r="K51" s="56">
        <f>K50*$C50</f>
        <v>5811.3068000000003</v>
      </c>
      <c r="L51" s="56">
        <f t="shared" ref="L51:N51" si="5">L50*$C50</f>
        <v>8716.9601999999995</v>
      </c>
      <c r="M51" s="56">
        <f t="shared" si="5"/>
        <v>8716.9601999999995</v>
      </c>
      <c r="N51" s="19">
        <f t="shared" si="5"/>
        <v>5811.3068000000003</v>
      </c>
    </row>
    <row r="52" spans="1:16" ht="14.25">
      <c r="A52" s="199">
        <v>21</v>
      </c>
      <c r="B52" s="200" t="s">
        <v>930</v>
      </c>
      <c r="C52" s="201">
        <f>'TIPO 1 - 220V_SAPATAS'!I558</f>
        <v>5436.17</v>
      </c>
      <c r="D52" s="202">
        <f>SUM(C52/2495844.22)</f>
        <v>2.1780886629214381E-3</v>
      </c>
      <c r="E52" s="203"/>
      <c r="F52" s="204"/>
      <c r="G52" s="203"/>
      <c r="H52" s="203"/>
      <c r="I52" s="203"/>
      <c r="J52" s="203"/>
      <c r="K52" s="205"/>
      <c r="L52" s="203"/>
      <c r="M52" s="203"/>
      <c r="N52" s="203">
        <v>1</v>
      </c>
      <c r="O52" s="23">
        <f>SUM(E53:N53)</f>
        <v>5436.17</v>
      </c>
      <c r="P52" s="23" t="b">
        <f>O52=C52</f>
        <v>1</v>
      </c>
    </row>
    <row r="53" spans="1:16" ht="14.25">
      <c r="A53" s="63"/>
      <c r="B53" s="17"/>
      <c r="C53" s="22"/>
      <c r="D53" s="16"/>
      <c r="E53" s="17"/>
      <c r="F53" s="19"/>
      <c r="G53" s="19"/>
      <c r="H53" s="19"/>
      <c r="I53" s="19"/>
      <c r="J53" s="19"/>
      <c r="K53" s="56"/>
      <c r="L53" s="19"/>
      <c r="M53" s="54"/>
      <c r="N53" s="21">
        <f>N52*C52</f>
        <v>5436.17</v>
      </c>
    </row>
    <row r="54" spans="1:16" ht="14.25">
      <c r="A54" s="199">
        <v>22</v>
      </c>
      <c r="B54" s="200" t="s">
        <v>230</v>
      </c>
      <c r="C54" s="201">
        <f>'TIPO 1 - 220V_SAPATAS'!I566</f>
        <v>25470.523000000001</v>
      </c>
      <c r="D54" s="202">
        <f>SUM(C54/2495844.22)</f>
        <v>1.020517338217527E-2</v>
      </c>
      <c r="E54" s="203"/>
      <c r="F54" s="204">
        <v>0.15</v>
      </c>
      <c r="G54" s="203">
        <v>0.1</v>
      </c>
      <c r="H54" s="203"/>
      <c r="I54" s="203"/>
      <c r="J54" s="203"/>
      <c r="K54" s="205">
        <v>0.3</v>
      </c>
      <c r="L54" s="203">
        <v>0.2</v>
      </c>
      <c r="M54" s="203">
        <v>0.15</v>
      </c>
      <c r="N54" s="203">
        <v>0.1</v>
      </c>
      <c r="O54" s="23">
        <f>SUM(E55:N55)</f>
        <v>25470.523000000001</v>
      </c>
      <c r="P54" s="23" t="b">
        <f>O54=C54</f>
        <v>1</v>
      </c>
    </row>
    <row r="55" spans="1:16" ht="14.25">
      <c r="A55" s="63"/>
      <c r="B55" s="17"/>
      <c r="C55" s="22"/>
      <c r="D55" s="16"/>
      <c r="E55" s="17"/>
      <c r="F55" s="19">
        <f>F54*C54</f>
        <v>3820.57845</v>
      </c>
      <c r="G55" s="19">
        <f>G54*C54</f>
        <v>2547.0523000000003</v>
      </c>
      <c r="H55" s="19"/>
      <c r="I55" s="19"/>
      <c r="J55" s="19"/>
      <c r="K55" s="56">
        <f>K54*C54</f>
        <v>7641.1569</v>
      </c>
      <c r="L55" s="19">
        <f>L54*C54</f>
        <v>5094.1046000000006</v>
      </c>
      <c r="M55" s="57">
        <f>M54*C54</f>
        <v>3820.57845</v>
      </c>
      <c r="N55" s="21">
        <f>N54*C54</f>
        <v>2547.0523000000003</v>
      </c>
    </row>
    <row r="56" spans="1:16" ht="14.25">
      <c r="A56" s="199">
        <v>23</v>
      </c>
      <c r="B56" s="200" t="s">
        <v>128</v>
      </c>
      <c r="C56" s="201">
        <f>'TIPO 1 - 220V_SAPATAS'!I581</f>
        <v>87462.942099999986</v>
      </c>
      <c r="D56" s="202">
        <f>SUM(C56/2495844.22)</f>
        <v>3.5043429954133905E-2</v>
      </c>
      <c r="E56" s="203">
        <v>0.15</v>
      </c>
      <c r="F56" s="204">
        <v>0.25</v>
      </c>
      <c r="G56" s="203"/>
      <c r="H56" s="203"/>
      <c r="I56" s="203"/>
      <c r="J56" s="203"/>
      <c r="K56" s="205"/>
      <c r="L56" s="203">
        <v>0.15</v>
      </c>
      <c r="M56" s="203">
        <v>0.3</v>
      </c>
      <c r="N56" s="203">
        <v>0.15</v>
      </c>
      <c r="O56" s="23">
        <f>SUM(E57:N57)</f>
        <v>87462.942099999986</v>
      </c>
      <c r="P56" s="23" t="b">
        <f>O56=C56</f>
        <v>1</v>
      </c>
    </row>
    <row r="57" spans="1:16" ht="14.25">
      <c r="A57" s="63"/>
      <c r="B57" s="17"/>
      <c r="C57" s="22"/>
      <c r="D57" s="16"/>
      <c r="E57" s="21">
        <f>E56*C56</f>
        <v>13119.441314999998</v>
      </c>
      <c r="F57" s="21">
        <f>F56*C56</f>
        <v>21865.735524999996</v>
      </c>
      <c r="G57" s="21"/>
      <c r="H57" s="19"/>
      <c r="I57" s="19"/>
      <c r="J57" s="19"/>
      <c r="K57" s="56"/>
      <c r="L57" s="19">
        <f>L56*C56</f>
        <v>13119.441314999998</v>
      </c>
      <c r="M57" s="57">
        <f>M56*C56</f>
        <v>26238.882629999996</v>
      </c>
      <c r="N57" s="21">
        <f>N56*C56</f>
        <v>13119.441314999998</v>
      </c>
    </row>
    <row r="58" spans="1:16" ht="14.25">
      <c r="A58" s="199">
        <v>24</v>
      </c>
      <c r="B58" s="200" t="s">
        <v>18</v>
      </c>
      <c r="C58" s="201">
        <f>'TIPO 1 - 220V_SAPATAS'!I606</f>
        <v>4360.6018000000004</v>
      </c>
      <c r="D58" s="202">
        <f>SUM(C58/2495844.22)</f>
        <v>1.7471450201327068E-3</v>
      </c>
      <c r="E58" s="203"/>
      <c r="F58" s="204"/>
      <c r="G58" s="203"/>
      <c r="H58" s="203"/>
      <c r="I58" s="203"/>
      <c r="J58" s="203"/>
      <c r="K58" s="205"/>
      <c r="L58" s="203"/>
      <c r="M58" s="203">
        <v>0.4</v>
      </c>
      <c r="N58" s="203">
        <v>0.6</v>
      </c>
      <c r="O58" s="23">
        <f>SUM(E59:N59)</f>
        <v>4360.6018000000004</v>
      </c>
      <c r="P58" s="23" t="b">
        <f>O58=C58</f>
        <v>1</v>
      </c>
    </row>
    <row r="59" spans="1:16" ht="15" thickBot="1">
      <c r="A59" s="17"/>
      <c r="B59" s="17"/>
      <c r="C59" s="22"/>
      <c r="D59" s="17"/>
      <c r="E59" s="17"/>
      <c r="F59" s="17"/>
      <c r="G59" s="17"/>
      <c r="H59" s="17"/>
      <c r="I59" s="17"/>
      <c r="J59" s="17"/>
      <c r="K59" s="17"/>
      <c r="L59" s="17"/>
      <c r="M59" s="21">
        <f>M58*C58</f>
        <v>1744.2407200000002</v>
      </c>
      <c r="N59" s="21">
        <f>N58*C58</f>
        <v>2616.3610800000001</v>
      </c>
      <c r="O59" s="196">
        <f>SUM(O12:O58)</f>
        <v>2431913.0211999998</v>
      </c>
    </row>
    <row r="60" spans="1:16" ht="15" thickBot="1">
      <c r="A60" s="246" t="s">
        <v>231</v>
      </c>
      <c r="B60" s="247"/>
      <c r="C60" s="208">
        <f>SUM(C11:C59)</f>
        <v>2431913.0211999998</v>
      </c>
      <c r="D60" s="209">
        <f>SUM(D45:D59)</f>
        <v>0.14681236551694721</v>
      </c>
      <c r="E60" s="210"/>
      <c r="F60" s="211"/>
      <c r="G60" s="211"/>
      <c r="H60" s="211"/>
      <c r="I60" s="211"/>
      <c r="J60" s="211"/>
      <c r="K60" s="211"/>
      <c r="L60" s="211"/>
      <c r="M60" s="212"/>
      <c r="N60" s="212"/>
    </row>
    <row r="61" spans="1:16" ht="15" thickBot="1">
      <c r="C61" s="24"/>
      <c r="L61" s="64"/>
    </row>
    <row r="62" spans="1:16" ht="15" customHeight="1" thickBot="1">
      <c r="A62" s="246"/>
      <c r="B62" s="247"/>
      <c r="C62" s="241" t="s">
        <v>1153</v>
      </c>
      <c r="D62" s="242"/>
      <c r="E62" s="25">
        <f>SUM(E13,E15,E17,E19,E21,E23,E25,E27,E29,E31,E33,E35,E37,E39,E41,E43,E45,E47,E49,E51,E53,E55,E57,E59)</f>
        <v>22350.631499999996</v>
      </c>
      <c r="F62" s="25">
        <f t="shared" ref="F62:N62" si="6">SUM(F13,F15,F17,F19,F21,F23,F25,F27,F29,F31,F33,F35,F37,F39,F41,F43,F45,F47,F49,F51,F53,F55,F57,F59)</f>
        <v>148003.55382999993</v>
      </c>
      <c r="G62" s="25">
        <f t="shared" si="6"/>
        <v>261569.05329999997</v>
      </c>
      <c r="H62" s="25">
        <f t="shared" si="6"/>
        <v>316390.35157499998</v>
      </c>
      <c r="I62" s="25">
        <f t="shared" si="6"/>
        <v>319686.75134499994</v>
      </c>
      <c r="J62" s="25">
        <f t="shared" si="6"/>
        <v>378822.95421</v>
      </c>
      <c r="K62" s="25">
        <f t="shared" si="6"/>
        <v>359071.30588000012</v>
      </c>
      <c r="L62" s="25">
        <f t="shared" si="6"/>
        <v>357702.81368000002</v>
      </c>
      <c r="M62" s="25">
        <f t="shared" si="6"/>
        <v>210487.20910500005</v>
      </c>
      <c r="N62" s="25">
        <f t="shared" si="6"/>
        <v>57828.396775000008</v>
      </c>
    </row>
    <row r="63" spans="1:16" s="214" customFormat="1" ht="15" customHeight="1" thickBot="1">
      <c r="A63" s="260"/>
      <c r="B63" s="261"/>
      <c r="C63" s="262" t="s">
        <v>1154</v>
      </c>
      <c r="D63" s="263"/>
      <c r="E63" s="213">
        <f>E62/$C$60</f>
        <v>9.1905554619594616E-3</v>
      </c>
      <c r="F63" s="213">
        <f t="shared" ref="F63:N63" si="7">F62/$C$60</f>
        <v>6.0858901013231659E-2</v>
      </c>
      <c r="G63" s="213">
        <f t="shared" si="7"/>
        <v>0.10755691137791255</v>
      </c>
      <c r="H63" s="213">
        <f t="shared" si="7"/>
        <v>0.13009936984460108</v>
      </c>
      <c r="I63" s="213">
        <f t="shared" si="7"/>
        <v>0.13145484585927097</v>
      </c>
      <c r="J63" s="213">
        <f t="shared" si="7"/>
        <v>0.15577158841933997</v>
      </c>
      <c r="K63" s="213">
        <f t="shared" si="7"/>
        <v>0.14764973202159198</v>
      </c>
      <c r="L63" s="213">
        <f t="shared" si="7"/>
        <v>0.14708700951134165</v>
      </c>
      <c r="M63" s="213">
        <f t="shared" si="7"/>
        <v>8.6552112378236915E-2</v>
      </c>
      <c r="N63" s="213">
        <f t="shared" si="7"/>
        <v>2.3778974112513795E-2</v>
      </c>
    </row>
    <row r="64" spans="1:16" ht="15" customHeight="1" thickBot="1">
      <c r="A64" s="246"/>
      <c r="B64" s="247"/>
      <c r="C64" s="241" t="s">
        <v>1155</v>
      </c>
      <c r="D64" s="242"/>
      <c r="E64" s="25">
        <f>E62</f>
        <v>22350.631499999996</v>
      </c>
      <c r="F64" s="25">
        <f t="shared" ref="F64:N64" si="8">E64+F62</f>
        <v>170354.18532999992</v>
      </c>
      <c r="G64" s="25">
        <f t="shared" si="8"/>
        <v>431923.23862999992</v>
      </c>
      <c r="H64" s="25">
        <f t="shared" si="8"/>
        <v>748313.5902049999</v>
      </c>
      <c r="I64" s="25">
        <f t="shared" si="8"/>
        <v>1068000.3415499998</v>
      </c>
      <c r="J64" s="25">
        <f t="shared" si="8"/>
        <v>1446823.2957599997</v>
      </c>
      <c r="K64" s="25">
        <f t="shared" si="8"/>
        <v>1805894.6016399998</v>
      </c>
      <c r="L64" s="25">
        <f t="shared" si="8"/>
        <v>2163597.4153199997</v>
      </c>
      <c r="M64" s="25">
        <f t="shared" si="8"/>
        <v>2374084.6244249996</v>
      </c>
      <c r="N64" s="25">
        <f t="shared" si="8"/>
        <v>2431913.0211999994</v>
      </c>
    </row>
    <row r="65" spans="1:16" s="214" customFormat="1" ht="15" customHeight="1" thickBot="1">
      <c r="A65" s="260"/>
      <c r="B65" s="261"/>
      <c r="C65" s="262" t="s">
        <v>1156</v>
      </c>
      <c r="D65" s="263"/>
      <c r="E65" s="213">
        <f>E64/$C$60</f>
        <v>9.1905554619594616E-3</v>
      </c>
      <c r="F65" s="213">
        <f t="shared" ref="F65:N65" si="9">F64/$C$60</f>
        <v>7.0049456475191119E-2</v>
      </c>
      <c r="G65" s="213">
        <f t="shared" si="9"/>
        <v>0.17760636785310369</v>
      </c>
      <c r="H65" s="213">
        <f t="shared" si="9"/>
        <v>0.30770573769770476</v>
      </c>
      <c r="I65" s="213">
        <f t="shared" si="9"/>
        <v>0.43916058355697574</v>
      </c>
      <c r="J65" s="213">
        <f t="shared" si="9"/>
        <v>0.59493217197631565</v>
      </c>
      <c r="K65" s="213">
        <f t="shared" si="9"/>
        <v>0.74258190399790758</v>
      </c>
      <c r="L65" s="213">
        <f t="shared" si="9"/>
        <v>0.88966891350924926</v>
      </c>
      <c r="M65" s="213">
        <f t="shared" si="9"/>
        <v>0.97622102588748605</v>
      </c>
      <c r="N65" s="213">
        <f t="shared" si="9"/>
        <v>0.99999999999999978</v>
      </c>
    </row>
    <row r="66" spans="1:16" ht="6.75" customHeight="1" thickBot="1"/>
    <row r="67" spans="1:16" s="215" customFormat="1" ht="13.5" thickBot="1">
      <c r="A67" s="243" t="s">
        <v>1151</v>
      </c>
      <c r="B67" s="244"/>
      <c r="C67" s="244"/>
      <c r="D67" s="244"/>
      <c r="E67" s="244"/>
      <c r="F67" s="244"/>
      <c r="G67" s="244"/>
      <c r="H67" s="244"/>
      <c r="I67" s="244"/>
      <c r="J67" s="244"/>
      <c r="K67" s="244"/>
      <c r="L67" s="244"/>
      <c r="M67" s="244"/>
      <c r="N67" s="245"/>
    </row>
    <row r="68" spans="1:16" ht="6.75" customHeight="1" thickBot="1"/>
    <row r="69" spans="1:16" ht="13.5" thickBot="1">
      <c r="A69" s="8" t="s">
        <v>40</v>
      </c>
      <c r="B69" s="9" t="s">
        <v>43</v>
      </c>
      <c r="C69" s="9" t="s">
        <v>45</v>
      </c>
      <c r="D69" s="9" t="s">
        <v>228</v>
      </c>
      <c r="E69" s="9" t="s">
        <v>1152</v>
      </c>
      <c r="F69" s="9">
        <v>2</v>
      </c>
      <c r="G69" s="9">
        <v>3</v>
      </c>
      <c r="H69" s="9">
        <v>4</v>
      </c>
      <c r="I69" s="9">
        <v>5</v>
      </c>
      <c r="J69" s="9">
        <v>6</v>
      </c>
      <c r="K69" s="9">
        <v>7</v>
      </c>
      <c r="L69" s="9">
        <v>8</v>
      </c>
      <c r="M69" s="9">
        <v>9</v>
      </c>
      <c r="N69" s="9">
        <v>10</v>
      </c>
    </row>
    <row r="70" spans="1:16">
      <c r="A70" s="10"/>
      <c r="B70" s="11"/>
      <c r="C70" s="11"/>
      <c r="D70" s="11"/>
      <c r="E70" s="197"/>
      <c r="F70" s="197"/>
      <c r="G70" s="197"/>
      <c r="H70" s="197"/>
      <c r="I70" s="197"/>
      <c r="J70" s="197"/>
      <c r="K70" s="198"/>
      <c r="L70" s="197"/>
      <c r="M70" s="197"/>
      <c r="N70" s="197"/>
    </row>
    <row r="71" spans="1:16" ht="15" thickBot="1">
      <c r="A71" s="199">
        <v>1</v>
      </c>
      <c r="B71" s="200" t="s">
        <v>469</v>
      </c>
      <c r="C71" s="201">
        <v>2754.77</v>
      </c>
      <c r="D71" s="202">
        <v>6.3887032099446727E-3</v>
      </c>
      <c r="E71" s="203">
        <v>0.5</v>
      </c>
      <c r="F71" s="204">
        <v>0.5</v>
      </c>
      <c r="G71" s="203"/>
      <c r="H71" s="203"/>
      <c r="I71" s="203"/>
      <c r="J71" s="203"/>
      <c r="K71" s="205"/>
      <c r="L71" s="203"/>
      <c r="M71" s="203"/>
      <c r="N71" s="203"/>
    </row>
    <row r="72" spans="1:16" ht="14.25">
      <c r="A72" s="13"/>
      <c r="B72" s="18"/>
      <c r="C72" s="14"/>
      <c r="D72" s="15"/>
      <c r="E72" s="206">
        <v>481.5675</v>
      </c>
      <c r="F72" s="206">
        <v>481.5675</v>
      </c>
      <c r="G72" s="206">
        <v>0</v>
      </c>
      <c r="H72" s="206">
        <v>0</v>
      </c>
      <c r="I72" s="206">
        <v>0</v>
      </c>
      <c r="J72" s="206">
        <v>0</v>
      </c>
      <c r="K72" s="206">
        <v>0</v>
      </c>
      <c r="L72" s="206">
        <v>0</v>
      </c>
      <c r="M72" s="206">
        <v>0</v>
      </c>
      <c r="N72" s="206">
        <v>0</v>
      </c>
      <c r="O72" s="207">
        <v>963.13499999999999</v>
      </c>
      <c r="P72" s="23" t="b">
        <v>1</v>
      </c>
    </row>
    <row r="73" spans="1:16" ht="14.25">
      <c r="A73" s="199">
        <v>2</v>
      </c>
      <c r="B73" s="200" t="s">
        <v>124</v>
      </c>
      <c r="C73" s="201">
        <v>12305.73</v>
      </c>
      <c r="D73" s="202">
        <v>8.1626829833525372E-2</v>
      </c>
      <c r="E73" s="203">
        <v>0.1</v>
      </c>
      <c r="F73" s="204">
        <v>0.2</v>
      </c>
      <c r="G73" s="203">
        <v>0.3</v>
      </c>
      <c r="H73" s="203">
        <v>0.4</v>
      </c>
      <c r="I73" s="203"/>
      <c r="J73" s="203"/>
      <c r="K73" s="205"/>
      <c r="L73" s="203"/>
      <c r="M73" s="203"/>
      <c r="N73" s="203"/>
    </row>
    <row r="74" spans="1:16" ht="14.25">
      <c r="A74" s="13"/>
      <c r="B74" s="18"/>
      <c r="C74" s="14"/>
      <c r="D74" s="15"/>
      <c r="E74" s="206">
        <v>1230.5730000000001</v>
      </c>
      <c r="F74" s="206">
        <v>2461.1460000000002</v>
      </c>
      <c r="G74" s="206">
        <v>3691.7189999999996</v>
      </c>
      <c r="H74" s="206">
        <v>4922.2920000000004</v>
      </c>
      <c r="I74" s="206">
        <v>0</v>
      </c>
      <c r="J74" s="206">
        <v>0</v>
      </c>
      <c r="K74" s="206">
        <v>0</v>
      </c>
      <c r="L74" s="206">
        <v>0</v>
      </c>
      <c r="M74" s="206">
        <v>0</v>
      </c>
      <c r="N74" s="206">
        <v>0</v>
      </c>
      <c r="O74" s="207">
        <v>12305.73</v>
      </c>
      <c r="P74" s="23" t="b">
        <v>1</v>
      </c>
    </row>
    <row r="75" spans="1:16" ht="14.25">
      <c r="A75" s="199">
        <v>3</v>
      </c>
      <c r="B75" s="200" t="s">
        <v>1157</v>
      </c>
      <c r="C75" s="201">
        <v>14658.843199999999</v>
      </c>
      <c r="D75" s="202">
        <v>9.7235588578875903E-2</v>
      </c>
      <c r="E75" s="203"/>
      <c r="F75" s="204"/>
      <c r="G75" s="203"/>
      <c r="H75" s="203">
        <v>0.3</v>
      </c>
      <c r="I75" s="203">
        <v>0.3</v>
      </c>
      <c r="J75" s="203">
        <v>0.4</v>
      </c>
      <c r="K75" s="205"/>
      <c r="L75" s="203"/>
      <c r="M75" s="203"/>
      <c r="N75" s="203"/>
    </row>
    <row r="76" spans="1:16" ht="14.25">
      <c r="A76" s="13"/>
      <c r="B76" s="18"/>
      <c r="C76" s="14"/>
      <c r="D76" s="15"/>
      <c r="E76" s="206">
        <v>0</v>
      </c>
      <c r="F76" s="206">
        <v>0</v>
      </c>
      <c r="G76" s="206">
        <v>0</v>
      </c>
      <c r="H76" s="206">
        <v>4397.6529599999994</v>
      </c>
      <c r="I76" s="206">
        <v>4397.6529599999994</v>
      </c>
      <c r="J76" s="206">
        <v>5863.5372800000005</v>
      </c>
      <c r="K76" s="206">
        <v>0</v>
      </c>
      <c r="L76" s="206">
        <v>0</v>
      </c>
      <c r="M76" s="206">
        <v>0</v>
      </c>
      <c r="N76" s="206">
        <v>0</v>
      </c>
      <c r="O76" s="207">
        <v>14658.843199999999</v>
      </c>
      <c r="P76" s="23" t="b">
        <v>1</v>
      </c>
    </row>
    <row r="77" spans="1:16" ht="14.25">
      <c r="A77" s="199">
        <v>4</v>
      </c>
      <c r="B77" s="200" t="s">
        <v>528</v>
      </c>
      <c r="C77" s="201">
        <v>6734.1389999999992</v>
      </c>
      <c r="D77" s="202">
        <v>4.4669143417603557E-2</v>
      </c>
      <c r="E77" s="203"/>
      <c r="F77" s="204"/>
      <c r="G77" s="203">
        <v>0.1</v>
      </c>
      <c r="H77" s="203">
        <v>0.2</v>
      </c>
      <c r="I77" s="203">
        <v>0.1</v>
      </c>
      <c r="J77" s="203">
        <v>0.1</v>
      </c>
      <c r="K77" s="205">
        <v>0.1</v>
      </c>
      <c r="L77" s="203">
        <v>0.2</v>
      </c>
      <c r="M77" s="203">
        <v>0.2</v>
      </c>
      <c r="N77" s="203"/>
    </row>
    <row r="78" spans="1:16" ht="14.25">
      <c r="A78" s="13"/>
      <c r="B78" s="18"/>
      <c r="C78" s="14"/>
      <c r="D78" s="15"/>
      <c r="E78" s="206">
        <v>0</v>
      </c>
      <c r="F78" s="206">
        <v>0</v>
      </c>
      <c r="G78" s="206">
        <v>673.41390000000001</v>
      </c>
      <c r="H78" s="206">
        <v>1346.8278</v>
      </c>
      <c r="I78" s="206">
        <v>673.41390000000001</v>
      </c>
      <c r="J78" s="206">
        <v>673.41390000000001</v>
      </c>
      <c r="K78" s="206">
        <v>673.41390000000001</v>
      </c>
      <c r="L78" s="206">
        <v>1346.8278</v>
      </c>
      <c r="M78" s="206">
        <v>1346.8278</v>
      </c>
      <c r="N78" s="206">
        <v>0</v>
      </c>
      <c r="O78" s="207">
        <v>6734.1390000000001</v>
      </c>
      <c r="P78" s="23" t="b">
        <v>1</v>
      </c>
    </row>
    <row r="79" spans="1:16" ht="14.25">
      <c r="A79" s="199">
        <v>5</v>
      </c>
      <c r="B79" s="200" t="s">
        <v>1158</v>
      </c>
      <c r="C79" s="201">
        <v>10060.74</v>
      </c>
      <c r="D79" s="202">
        <v>6.6735277954200367E-2</v>
      </c>
      <c r="E79" s="203"/>
      <c r="F79" s="204"/>
      <c r="G79" s="203"/>
      <c r="H79" s="203"/>
      <c r="I79" s="203"/>
      <c r="J79" s="203">
        <v>0.4</v>
      </c>
      <c r="K79" s="205">
        <v>0.4</v>
      </c>
      <c r="L79" s="203">
        <v>0.2</v>
      </c>
      <c r="M79" s="203"/>
      <c r="N79" s="203"/>
    </row>
    <row r="80" spans="1:16" ht="14.25">
      <c r="A80" s="13"/>
      <c r="B80" s="17"/>
      <c r="C80" s="14"/>
      <c r="D80" s="15"/>
      <c r="E80" s="206">
        <v>0</v>
      </c>
      <c r="F80" s="206">
        <v>0</v>
      </c>
      <c r="G80" s="206">
        <v>0</v>
      </c>
      <c r="H80" s="206">
        <v>0</v>
      </c>
      <c r="I80" s="206">
        <v>0</v>
      </c>
      <c r="J80" s="206">
        <v>4024.2960000000003</v>
      </c>
      <c r="K80" s="206">
        <v>4024.2960000000003</v>
      </c>
      <c r="L80" s="206">
        <v>2012.1480000000001</v>
      </c>
      <c r="M80" s="206">
        <v>0</v>
      </c>
      <c r="N80" s="206">
        <v>0</v>
      </c>
      <c r="O80" s="207">
        <v>10060.740000000002</v>
      </c>
      <c r="P80" s="23" t="b">
        <v>1</v>
      </c>
    </row>
    <row r="81" spans="1:16" ht="14.25">
      <c r="A81" s="199">
        <v>6</v>
      </c>
      <c r="B81" s="200" t="s">
        <v>531</v>
      </c>
      <c r="C81" s="201">
        <v>5037.880000000001</v>
      </c>
      <c r="D81" s="202">
        <v>3.3417454590806146E-2</v>
      </c>
      <c r="E81" s="203"/>
      <c r="F81" s="204"/>
      <c r="G81" s="203"/>
      <c r="H81" s="203"/>
      <c r="I81" s="203"/>
      <c r="J81" s="203"/>
      <c r="K81" s="203">
        <v>0.1</v>
      </c>
      <c r="L81" s="203">
        <v>0.4</v>
      </c>
      <c r="M81" s="205">
        <v>0.3</v>
      </c>
      <c r="N81" s="203">
        <v>0.2</v>
      </c>
    </row>
    <row r="82" spans="1:16" ht="14.25">
      <c r="A82" s="13"/>
      <c r="B82" s="17"/>
      <c r="C82" s="14"/>
      <c r="D82" s="15"/>
      <c r="E82" s="206">
        <v>0</v>
      </c>
      <c r="F82" s="206">
        <v>0</v>
      </c>
      <c r="G82" s="206">
        <v>0</v>
      </c>
      <c r="H82" s="206">
        <v>0</v>
      </c>
      <c r="I82" s="206">
        <v>0</v>
      </c>
      <c r="J82" s="206">
        <v>0</v>
      </c>
      <c r="K82" s="206">
        <v>503.78800000000012</v>
      </c>
      <c r="L82" s="206">
        <v>2015.1520000000005</v>
      </c>
      <c r="M82" s="206">
        <v>1511.3640000000003</v>
      </c>
      <c r="N82" s="206">
        <v>1007.5760000000002</v>
      </c>
      <c r="O82" s="207">
        <v>5037.880000000001</v>
      </c>
      <c r="P82" s="23" t="b">
        <v>1</v>
      </c>
    </row>
    <row r="83" spans="1:16" ht="14.25">
      <c r="A83" s="199">
        <v>7</v>
      </c>
      <c r="B83" s="200" t="s">
        <v>533</v>
      </c>
      <c r="C83" s="201">
        <v>3125.5839999999998</v>
      </c>
      <c r="D83" s="202">
        <v>2.0732741031892425E-2</v>
      </c>
      <c r="E83" s="203"/>
      <c r="F83" s="204"/>
      <c r="G83" s="203"/>
      <c r="H83" s="203"/>
      <c r="I83" s="203"/>
      <c r="J83" s="203"/>
      <c r="K83" s="203">
        <v>0.25</v>
      </c>
      <c r="L83" s="203">
        <v>0.35</v>
      </c>
      <c r="M83" s="203">
        <v>0.25</v>
      </c>
      <c r="N83" s="203">
        <v>0.15</v>
      </c>
    </row>
    <row r="84" spans="1:16" ht="14.25">
      <c r="A84" s="13"/>
      <c r="B84" s="17"/>
      <c r="C84" s="14"/>
      <c r="D84" s="15"/>
      <c r="E84" s="206">
        <v>0</v>
      </c>
      <c r="F84" s="206">
        <v>0</v>
      </c>
      <c r="G84" s="206">
        <v>0</v>
      </c>
      <c r="H84" s="206">
        <v>0</v>
      </c>
      <c r="I84" s="206">
        <v>0</v>
      </c>
      <c r="J84" s="206">
        <v>0</v>
      </c>
      <c r="K84" s="206">
        <v>781.39599999999996</v>
      </c>
      <c r="L84" s="206">
        <v>1093.9543999999999</v>
      </c>
      <c r="M84" s="206">
        <v>781.39599999999996</v>
      </c>
      <c r="N84" s="206">
        <v>468.83759999999995</v>
      </c>
      <c r="O84" s="207">
        <v>3125.5839999999998</v>
      </c>
      <c r="P84" s="23" t="b">
        <v>1</v>
      </c>
    </row>
    <row r="85" spans="1:16" ht="14.25">
      <c r="A85" s="199">
        <v>8</v>
      </c>
      <c r="B85" s="200" t="s">
        <v>1159</v>
      </c>
      <c r="C85" s="201">
        <v>874.75</v>
      </c>
      <c r="D85" s="202">
        <v>5.8024245125544213E-3</v>
      </c>
      <c r="E85" s="203"/>
      <c r="F85" s="204"/>
      <c r="G85" s="203"/>
      <c r="H85" s="203"/>
      <c r="I85" s="203"/>
      <c r="J85" s="203">
        <v>0.5</v>
      </c>
      <c r="K85" s="205">
        <v>0.5</v>
      </c>
      <c r="L85" s="203"/>
      <c r="M85" s="203"/>
      <c r="N85" s="203"/>
    </row>
    <row r="86" spans="1:16" ht="14.25">
      <c r="A86" s="13"/>
      <c r="B86" s="17"/>
      <c r="C86" s="14"/>
      <c r="D86" s="15"/>
      <c r="E86" s="206">
        <v>0</v>
      </c>
      <c r="F86" s="206">
        <v>0</v>
      </c>
      <c r="G86" s="206">
        <v>0</v>
      </c>
      <c r="H86" s="206">
        <v>0</v>
      </c>
      <c r="I86" s="206">
        <v>0</v>
      </c>
      <c r="J86" s="206">
        <v>437.375</v>
      </c>
      <c r="K86" s="206">
        <v>437.375</v>
      </c>
      <c r="L86" s="206">
        <v>0</v>
      </c>
      <c r="M86" s="206">
        <v>0</v>
      </c>
      <c r="N86" s="206">
        <v>0</v>
      </c>
      <c r="O86" s="207">
        <v>874.75</v>
      </c>
      <c r="P86" s="23" t="b">
        <v>1</v>
      </c>
    </row>
    <row r="87" spans="1:16" ht="14.25">
      <c r="A87" s="199">
        <v>9</v>
      </c>
      <c r="B87" s="200" t="s">
        <v>1160</v>
      </c>
      <c r="C87" s="201">
        <v>96995.145405999996</v>
      </c>
      <c r="D87" s="202">
        <v>0.64339183687059698</v>
      </c>
      <c r="E87" s="203">
        <v>0.1</v>
      </c>
      <c r="F87" s="204">
        <v>0.1</v>
      </c>
      <c r="G87" s="203">
        <v>0.1</v>
      </c>
      <c r="H87" s="203">
        <v>0.1</v>
      </c>
      <c r="I87" s="203">
        <v>0.1</v>
      </c>
      <c r="J87" s="203">
        <v>0.1</v>
      </c>
      <c r="K87" s="205">
        <v>0.1</v>
      </c>
      <c r="L87" s="203">
        <v>0.1</v>
      </c>
      <c r="M87" s="203">
        <v>0.1</v>
      </c>
      <c r="N87" s="203">
        <v>0.1</v>
      </c>
    </row>
    <row r="88" spans="1:16" ht="15" thickBot="1">
      <c r="A88" s="13"/>
      <c r="B88" s="17"/>
      <c r="C88" s="14"/>
      <c r="D88" s="15"/>
      <c r="E88" s="206">
        <v>9699.5145405999992</v>
      </c>
      <c r="F88" s="206">
        <v>9699.5145405999992</v>
      </c>
      <c r="G88" s="206">
        <v>9699.5145405999992</v>
      </c>
      <c r="H88" s="206">
        <v>9699.5145405999992</v>
      </c>
      <c r="I88" s="206">
        <v>9699.5145405999992</v>
      </c>
      <c r="J88" s="206">
        <v>9699.5145405999992</v>
      </c>
      <c r="K88" s="206">
        <v>9699.5145405999992</v>
      </c>
      <c r="L88" s="206">
        <v>9699.5145405999992</v>
      </c>
      <c r="M88" s="206">
        <v>9699.5145405999992</v>
      </c>
      <c r="N88" s="206">
        <v>9699.5145405999992</v>
      </c>
      <c r="O88" s="207">
        <v>96995.145405999981</v>
      </c>
      <c r="P88" s="23" t="b">
        <v>1</v>
      </c>
    </row>
    <row r="89" spans="1:16" ht="15" thickBot="1">
      <c r="A89" s="246" t="s">
        <v>231</v>
      </c>
      <c r="B89" s="247"/>
      <c r="C89" s="208">
        <f>SUM(C70:C88)</f>
        <v>152547.58160599999</v>
      </c>
      <c r="D89" s="209">
        <v>0.99999999999999978</v>
      </c>
      <c r="E89" s="210"/>
      <c r="F89" s="211"/>
      <c r="G89" s="211"/>
      <c r="H89" s="211"/>
      <c r="I89" s="211"/>
      <c r="J89" s="211"/>
      <c r="K89" s="211"/>
      <c r="L89" s="211"/>
      <c r="M89" s="212"/>
      <c r="N89" s="212"/>
    </row>
    <row r="90" spans="1:16" ht="15" thickBot="1">
      <c r="C90" s="24"/>
      <c r="L90" s="64"/>
    </row>
    <row r="91" spans="1:16" ht="15" customHeight="1" thickBot="1">
      <c r="A91" s="246"/>
      <c r="B91" s="247"/>
      <c r="C91" s="241" t="s">
        <v>1153</v>
      </c>
      <c r="D91" s="242"/>
      <c r="E91" s="25">
        <v>11411.655040599999</v>
      </c>
      <c r="F91" s="25">
        <v>12642.228040599999</v>
      </c>
      <c r="G91" s="25">
        <v>14064.647440599998</v>
      </c>
      <c r="H91" s="25">
        <v>20366.287300600001</v>
      </c>
      <c r="I91" s="25">
        <v>14770.581400599998</v>
      </c>
      <c r="J91" s="25">
        <v>20698.1367206</v>
      </c>
      <c r="K91" s="25">
        <v>16119.7834406</v>
      </c>
      <c r="L91" s="25">
        <v>16167.596740599998</v>
      </c>
      <c r="M91" s="25">
        <v>13339.102340599999</v>
      </c>
      <c r="N91" s="25">
        <v>11175.928140600001</v>
      </c>
    </row>
    <row r="92" spans="1:16" s="214" customFormat="1" ht="15" customHeight="1" thickBot="1">
      <c r="A92" s="260"/>
      <c r="B92" s="261"/>
      <c r="C92" s="262" t="s">
        <v>1154</v>
      </c>
      <c r="D92" s="263"/>
      <c r="E92" s="213">
        <v>7.5696218275384572E-2</v>
      </c>
      <c r="F92" s="213">
        <v>8.3858901258737115E-2</v>
      </c>
      <c r="G92" s="213">
        <v>9.3294146978877654E-2</v>
      </c>
      <c r="H92" s="213">
        <v>0.13509442087765333</v>
      </c>
      <c r="I92" s="213">
        <v>9.7976774602482816E-2</v>
      </c>
      <c r="J92" s="213">
        <v>0.13729565689832779</v>
      </c>
      <c r="K92" s="213">
        <v>0.10692635218383115</v>
      </c>
      <c r="L92" s="213">
        <v>0.10724350915890528</v>
      </c>
      <c r="M92" s="213">
        <v>8.8481434005795362E-2</v>
      </c>
      <c r="N92" s="213">
        <v>7.4132585760004796E-2</v>
      </c>
    </row>
    <row r="93" spans="1:16" ht="15" customHeight="1" thickBot="1">
      <c r="A93" s="246"/>
      <c r="B93" s="247"/>
      <c r="C93" s="241" t="s">
        <v>1155</v>
      </c>
      <c r="D93" s="242"/>
      <c r="E93" s="25">
        <v>11411.655040599999</v>
      </c>
      <c r="F93" s="25">
        <v>24053.883081199998</v>
      </c>
      <c r="G93" s="25">
        <v>38118.530521799999</v>
      </c>
      <c r="H93" s="25">
        <v>58484.8178224</v>
      </c>
      <c r="I93" s="25">
        <v>73255.399223</v>
      </c>
      <c r="J93" s="25">
        <v>93953.5359436</v>
      </c>
      <c r="K93" s="25">
        <v>110073.3193842</v>
      </c>
      <c r="L93" s="25">
        <v>126240.9161248</v>
      </c>
      <c r="M93" s="25">
        <v>139580.0184654</v>
      </c>
      <c r="N93" s="25">
        <v>150755.94660600001</v>
      </c>
    </row>
    <row r="94" spans="1:16" s="214" customFormat="1" ht="15" customHeight="1" thickBot="1">
      <c r="A94" s="260"/>
      <c r="B94" s="261"/>
      <c r="C94" s="262" t="s">
        <v>1156</v>
      </c>
      <c r="D94" s="263"/>
      <c r="E94" s="213">
        <v>7.5696218275384572E-2</v>
      </c>
      <c r="F94" s="213">
        <v>0.15955511953412169</v>
      </c>
      <c r="G94" s="213">
        <v>0.25284926651299938</v>
      </c>
      <c r="H94" s="213">
        <v>0.38794368739065271</v>
      </c>
      <c r="I94" s="213">
        <v>0.48592046199313554</v>
      </c>
      <c r="J94" s="213">
        <v>0.62321611889146333</v>
      </c>
      <c r="K94" s="213">
        <v>0.73014247107529451</v>
      </c>
      <c r="L94" s="213">
        <v>0.83738598023419974</v>
      </c>
      <c r="M94" s="213">
        <v>0.92586741423999519</v>
      </c>
      <c r="N94" s="213">
        <v>1</v>
      </c>
    </row>
    <row r="95" spans="1:16" ht="14.25">
      <c r="C95" s="24"/>
    </row>
  </sheetData>
  <mergeCells count="22">
    <mergeCell ref="A94:B94"/>
    <mergeCell ref="C94:D94"/>
    <mergeCell ref="A60:B60"/>
    <mergeCell ref="A62:B62"/>
    <mergeCell ref="C62:D62"/>
    <mergeCell ref="A63:B63"/>
    <mergeCell ref="C63:D63"/>
    <mergeCell ref="A64:B64"/>
    <mergeCell ref="C64:D64"/>
    <mergeCell ref="A65:B65"/>
    <mergeCell ref="C65:D65"/>
    <mergeCell ref="A91:B91"/>
    <mergeCell ref="C91:D91"/>
    <mergeCell ref="A92:B92"/>
    <mergeCell ref="C92:D92"/>
    <mergeCell ref="A93:B93"/>
    <mergeCell ref="C93:D93"/>
    <mergeCell ref="A8:N8"/>
    <mergeCell ref="A67:N67"/>
    <mergeCell ref="A89:B89"/>
    <mergeCell ref="A1:N3"/>
    <mergeCell ref="A5:N5"/>
  </mergeCells>
  <pageMargins left="0.511811024" right="0.511811024" top="0.78740157499999996" bottom="0.78740157499999996" header="0.31496062000000002" footer="0.31496062000000002"/>
  <pageSetup paperSize="9" scale="5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TIPO 1 - 220V_SAPATAS</vt:lpstr>
      <vt:lpstr>cronograma padrão tipo 1</vt:lpstr>
      <vt:lpstr>'cronograma padrão tipo 1'!Area_de_impressao</vt:lpstr>
      <vt:lpstr>'TIPO 1 - 220V_SAPATAS'!Area_de_impressao</vt:lpstr>
      <vt:lpstr>'TIPO 1 - 220V_SAPATAS'!Titulos_de_impressao</vt:lpstr>
    </vt:vector>
  </TitlesOfParts>
  <Company>Fnde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27421740104</dc:creator>
  <cp:lastModifiedBy>Servidor de Rede</cp:lastModifiedBy>
  <cp:lastPrinted>2020-08-24T15:08:46Z</cp:lastPrinted>
  <dcterms:created xsi:type="dcterms:W3CDTF">2012-10-15T18:57:41Z</dcterms:created>
  <dcterms:modified xsi:type="dcterms:W3CDTF">2020-08-24T15:08:54Z</dcterms:modified>
</cp:coreProperties>
</file>